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ppServ\www\statistic_2558_dream\total_sp\"/>
    </mc:Choice>
  </mc:AlternateContent>
  <bookViews>
    <workbookView xWindow="0" yWindow="180" windowWidth="15480" windowHeight="8955"/>
  </bookViews>
  <sheets>
    <sheet name="secretary" sheetId="3" r:id="rId1"/>
    <sheet name="สูตร" sheetId="6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Print_Titles" localSheetId="0">secretary!$5:$7</definedName>
    <definedName name="ฟ286">secretary!$B$355</definedName>
  </definedNames>
  <calcPr calcId="152511"/>
</workbook>
</file>

<file path=xl/calcChain.xml><?xml version="1.0" encoding="utf-8"?>
<calcChain xmlns="http://schemas.openxmlformats.org/spreadsheetml/2006/main">
  <c r="K314" i="3" l="1"/>
  <c r="D74" i="3"/>
  <c r="J239" i="3" l="1"/>
  <c r="I239" i="3"/>
  <c r="H239" i="3"/>
  <c r="J238" i="3"/>
  <c r="I238" i="3"/>
  <c r="H238" i="3"/>
  <c r="J234" i="3"/>
  <c r="I234" i="3"/>
  <c r="H234" i="3"/>
  <c r="J226" i="3"/>
  <c r="I226" i="3"/>
  <c r="H226" i="3"/>
  <c r="J222" i="3"/>
  <c r="I222" i="3"/>
  <c r="H222" i="3"/>
  <c r="J183" i="3"/>
  <c r="I183" i="3"/>
  <c r="H183" i="3"/>
  <c r="J182" i="3"/>
  <c r="I182" i="3"/>
  <c r="H182" i="3"/>
  <c r="J70" i="3"/>
  <c r="I70" i="3"/>
  <c r="H70" i="3"/>
  <c r="J69" i="3"/>
  <c r="I69" i="3"/>
  <c r="H69" i="3"/>
  <c r="J61" i="3"/>
  <c r="I61" i="3"/>
  <c r="H61" i="3"/>
  <c r="J60" i="3"/>
  <c r="I60" i="3"/>
  <c r="H60" i="3"/>
  <c r="J59" i="3"/>
  <c r="I59" i="3"/>
  <c r="H59" i="3"/>
  <c r="J58" i="3"/>
  <c r="I58" i="3"/>
  <c r="H58" i="3"/>
  <c r="J57" i="3"/>
  <c r="I57" i="3"/>
  <c r="H57" i="3"/>
  <c r="J55" i="3"/>
  <c r="I55" i="3"/>
  <c r="H55" i="3"/>
  <c r="J54" i="3"/>
  <c r="I54" i="3"/>
  <c r="H54" i="3"/>
  <c r="J51" i="3"/>
  <c r="I51" i="3"/>
  <c r="H51" i="3"/>
  <c r="J50" i="3"/>
  <c r="I50" i="3"/>
  <c r="H50" i="3"/>
  <c r="J48" i="3"/>
  <c r="I48" i="3"/>
  <c r="H48" i="3"/>
  <c r="J46" i="3"/>
  <c r="I46" i="3"/>
  <c r="H46" i="3"/>
  <c r="J45" i="3"/>
  <c r="I45" i="3"/>
  <c r="H45" i="3"/>
  <c r="J44" i="3"/>
  <c r="I44" i="3"/>
  <c r="H44" i="3"/>
  <c r="J42" i="3"/>
  <c r="I42" i="3"/>
  <c r="H42" i="3"/>
  <c r="J41" i="3"/>
  <c r="I41" i="3"/>
  <c r="H41" i="3"/>
  <c r="J38" i="3"/>
  <c r="I38" i="3"/>
  <c r="H38" i="3"/>
  <c r="J37" i="3"/>
  <c r="I37" i="3"/>
  <c r="H37" i="3"/>
  <c r="J36" i="3"/>
  <c r="I36" i="3"/>
  <c r="H36" i="3"/>
  <c r="J35" i="3"/>
  <c r="I35" i="3"/>
  <c r="H35" i="3"/>
  <c r="J34" i="3"/>
  <c r="I34" i="3"/>
  <c r="H34" i="3"/>
  <c r="J33" i="3"/>
  <c r="I33" i="3"/>
  <c r="H33" i="3"/>
  <c r="J32" i="3"/>
  <c r="I32" i="3"/>
  <c r="H32" i="3"/>
  <c r="J31" i="3"/>
  <c r="I31" i="3"/>
  <c r="H31" i="3"/>
  <c r="J30" i="3"/>
  <c r="I30" i="3"/>
  <c r="H30" i="3"/>
  <c r="J28" i="3"/>
  <c r="I28" i="3"/>
  <c r="H28" i="3"/>
  <c r="J27" i="3"/>
  <c r="I27" i="3"/>
  <c r="H27" i="3"/>
  <c r="J25" i="3"/>
  <c r="I25" i="3"/>
  <c r="H25" i="3"/>
  <c r="J24" i="3"/>
  <c r="I24" i="3"/>
  <c r="H24" i="3"/>
  <c r="J23" i="3"/>
  <c r="I23" i="3"/>
  <c r="H23" i="3"/>
  <c r="J22" i="3"/>
  <c r="I22" i="3"/>
  <c r="H22" i="3"/>
  <c r="J21" i="3"/>
  <c r="I21" i="3"/>
  <c r="H21" i="3"/>
  <c r="J15" i="3"/>
  <c r="I15" i="3"/>
  <c r="H15" i="3"/>
  <c r="J14" i="3"/>
  <c r="I14" i="3"/>
  <c r="H14" i="3"/>
  <c r="J12" i="3"/>
  <c r="I12" i="3"/>
  <c r="H12" i="3"/>
  <c r="O239" i="3"/>
  <c r="N239" i="3"/>
  <c r="M239" i="3"/>
  <c r="O238" i="3"/>
  <c r="N238" i="3"/>
  <c r="M238" i="3"/>
  <c r="O234" i="3"/>
  <c r="N234" i="3"/>
  <c r="M234" i="3"/>
  <c r="O226" i="3"/>
  <c r="N226" i="3"/>
  <c r="M226" i="3"/>
  <c r="O222" i="3"/>
  <c r="N222" i="3"/>
  <c r="M222" i="3"/>
  <c r="O183" i="3"/>
  <c r="N183" i="3"/>
  <c r="M183" i="3"/>
  <c r="O182" i="3"/>
  <c r="N182" i="3"/>
  <c r="M182" i="3"/>
  <c r="O70" i="3"/>
  <c r="N70" i="3"/>
  <c r="M70" i="3"/>
  <c r="O69" i="3"/>
  <c r="N69" i="3"/>
  <c r="M69" i="3"/>
  <c r="O61" i="3"/>
  <c r="N61" i="3"/>
  <c r="M61" i="3"/>
  <c r="O60" i="3"/>
  <c r="N60" i="3"/>
  <c r="M60" i="3"/>
  <c r="O59" i="3"/>
  <c r="N59" i="3"/>
  <c r="M59" i="3"/>
  <c r="O58" i="3"/>
  <c r="N58" i="3"/>
  <c r="M58" i="3"/>
  <c r="O57" i="3"/>
  <c r="N57" i="3"/>
  <c r="M57" i="3"/>
  <c r="O55" i="3"/>
  <c r="N55" i="3"/>
  <c r="M55" i="3"/>
  <c r="O54" i="3"/>
  <c r="N54" i="3"/>
  <c r="M54" i="3"/>
  <c r="O51" i="3"/>
  <c r="N51" i="3"/>
  <c r="M51" i="3"/>
  <c r="O50" i="3"/>
  <c r="N50" i="3"/>
  <c r="M50" i="3"/>
  <c r="O48" i="3"/>
  <c r="N48" i="3"/>
  <c r="M48" i="3"/>
  <c r="O46" i="3"/>
  <c r="N46" i="3"/>
  <c r="M46" i="3"/>
  <c r="O45" i="3"/>
  <c r="N45" i="3"/>
  <c r="M45" i="3"/>
  <c r="O44" i="3"/>
  <c r="N44" i="3"/>
  <c r="M44" i="3"/>
  <c r="O42" i="3"/>
  <c r="N42" i="3"/>
  <c r="M42" i="3"/>
  <c r="O41" i="3"/>
  <c r="N41" i="3"/>
  <c r="M41" i="3"/>
  <c r="O38" i="3"/>
  <c r="N38" i="3"/>
  <c r="M38" i="3"/>
  <c r="O37" i="3"/>
  <c r="N37" i="3"/>
  <c r="M37" i="3"/>
  <c r="O36" i="3"/>
  <c r="N36" i="3"/>
  <c r="M36" i="3"/>
  <c r="O35" i="3"/>
  <c r="N35" i="3"/>
  <c r="M35" i="3"/>
  <c r="O34" i="3"/>
  <c r="N34" i="3"/>
  <c r="M34" i="3"/>
  <c r="O33" i="3"/>
  <c r="N33" i="3"/>
  <c r="M33" i="3"/>
  <c r="O32" i="3"/>
  <c r="N32" i="3"/>
  <c r="M32" i="3"/>
  <c r="O31" i="3"/>
  <c r="N31" i="3"/>
  <c r="M31" i="3"/>
  <c r="O30" i="3"/>
  <c r="N30" i="3"/>
  <c r="M30" i="3"/>
  <c r="O28" i="3"/>
  <c r="N28" i="3"/>
  <c r="M28" i="3"/>
  <c r="O27" i="3"/>
  <c r="N27" i="3"/>
  <c r="M27" i="3"/>
  <c r="O25" i="3"/>
  <c r="N25" i="3"/>
  <c r="M25" i="3"/>
  <c r="O24" i="3"/>
  <c r="N24" i="3"/>
  <c r="M24" i="3"/>
  <c r="O23" i="3"/>
  <c r="N23" i="3"/>
  <c r="M23" i="3"/>
  <c r="O22" i="3"/>
  <c r="N22" i="3"/>
  <c r="M22" i="3"/>
  <c r="O21" i="3"/>
  <c r="N21" i="3"/>
  <c r="M21" i="3"/>
  <c r="O15" i="3"/>
  <c r="N15" i="3"/>
  <c r="M15" i="3"/>
  <c r="O14" i="3"/>
  <c r="N14" i="3"/>
  <c r="M14" i="3"/>
  <c r="T239" i="3"/>
  <c r="S239" i="3"/>
  <c r="R239" i="3"/>
  <c r="T238" i="3"/>
  <c r="S238" i="3"/>
  <c r="R238" i="3"/>
  <c r="T234" i="3"/>
  <c r="S234" i="3"/>
  <c r="R234" i="3"/>
  <c r="T226" i="3"/>
  <c r="S226" i="3"/>
  <c r="R226" i="3"/>
  <c r="T222" i="3"/>
  <c r="S222" i="3"/>
  <c r="R222" i="3"/>
  <c r="T183" i="3"/>
  <c r="S183" i="3"/>
  <c r="R183" i="3"/>
  <c r="T182" i="3"/>
  <c r="S182" i="3"/>
  <c r="R182" i="3"/>
  <c r="T70" i="3"/>
  <c r="S70" i="3"/>
  <c r="R70" i="3"/>
  <c r="T69" i="3"/>
  <c r="S69" i="3"/>
  <c r="R69" i="3"/>
  <c r="T61" i="3"/>
  <c r="S61" i="3"/>
  <c r="R61" i="3"/>
  <c r="T60" i="3"/>
  <c r="S60" i="3"/>
  <c r="R60" i="3"/>
  <c r="T59" i="3"/>
  <c r="S59" i="3"/>
  <c r="R59" i="3"/>
  <c r="T58" i="3"/>
  <c r="S58" i="3"/>
  <c r="R58" i="3"/>
  <c r="T57" i="3"/>
  <c r="S57" i="3"/>
  <c r="R57" i="3"/>
  <c r="T55" i="3"/>
  <c r="S55" i="3"/>
  <c r="R55" i="3"/>
  <c r="T54" i="3"/>
  <c r="S54" i="3"/>
  <c r="R54" i="3"/>
  <c r="T51" i="3"/>
  <c r="S51" i="3"/>
  <c r="R51" i="3"/>
  <c r="T50" i="3"/>
  <c r="S50" i="3"/>
  <c r="R50" i="3"/>
  <c r="T48" i="3"/>
  <c r="S48" i="3"/>
  <c r="R48" i="3"/>
  <c r="T46" i="3"/>
  <c r="S46" i="3"/>
  <c r="R46" i="3"/>
  <c r="T45" i="3"/>
  <c r="S45" i="3"/>
  <c r="R45" i="3"/>
  <c r="T44" i="3"/>
  <c r="S44" i="3"/>
  <c r="R44" i="3"/>
  <c r="T42" i="3"/>
  <c r="S42" i="3"/>
  <c r="R42" i="3"/>
  <c r="T41" i="3"/>
  <c r="S41" i="3"/>
  <c r="R41" i="3"/>
  <c r="T38" i="3"/>
  <c r="S38" i="3"/>
  <c r="R38" i="3"/>
  <c r="T37" i="3"/>
  <c r="S37" i="3"/>
  <c r="R37" i="3"/>
  <c r="T36" i="3"/>
  <c r="S36" i="3"/>
  <c r="R36" i="3"/>
  <c r="T35" i="3"/>
  <c r="S35" i="3"/>
  <c r="R35" i="3"/>
  <c r="T34" i="3"/>
  <c r="S34" i="3"/>
  <c r="R34" i="3"/>
  <c r="T33" i="3"/>
  <c r="S33" i="3"/>
  <c r="R33" i="3"/>
  <c r="T32" i="3"/>
  <c r="S32" i="3"/>
  <c r="R32" i="3"/>
  <c r="T31" i="3"/>
  <c r="S31" i="3"/>
  <c r="R31" i="3"/>
  <c r="T30" i="3"/>
  <c r="S30" i="3"/>
  <c r="R30" i="3"/>
  <c r="T28" i="3"/>
  <c r="S28" i="3"/>
  <c r="R28" i="3"/>
  <c r="T27" i="3"/>
  <c r="S27" i="3"/>
  <c r="R27" i="3"/>
  <c r="T25" i="3"/>
  <c r="S25" i="3"/>
  <c r="R25" i="3"/>
  <c r="T24" i="3"/>
  <c r="S24" i="3"/>
  <c r="R24" i="3"/>
  <c r="T23" i="3"/>
  <c r="S23" i="3"/>
  <c r="R23" i="3"/>
  <c r="T22" i="3"/>
  <c r="S22" i="3"/>
  <c r="R22" i="3"/>
  <c r="T21" i="3"/>
  <c r="S21" i="3"/>
  <c r="R21" i="3"/>
  <c r="T15" i="3"/>
  <c r="S15" i="3"/>
  <c r="R15" i="3"/>
  <c r="T14" i="3"/>
  <c r="S14" i="3"/>
  <c r="R14" i="3"/>
  <c r="Y239" i="3"/>
  <c r="X239" i="3"/>
  <c r="W239" i="3"/>
  <c r="Y238" i="3"/>
  <c r="X238" i="3"/>
  <c r="W238" i="3"/>
  <c r="Y234" i="3"/>
  <c r="X234" i="3"/>
  <c r="W234" i="3"/>
  <c r="Y226" i="3"/>
  <c r="X226" i="3"/>
  <c r="W226" i="3"/>
  <c r="Y222" i="3"/>
  <c r="X222" i="3"/>
  <c r="W222" i="3"/>
  <c r="Y183" i="3"/>
  <c r="X183" i="3"/>
  <c r="W183" i="3"/>
  <c r="Y182" i="3"/>
  <c r="X182" i="3"/>
  <c r="W182" i="3"/>
  <c r="Y70" i="3"/>
  <c r="X70" i="3"/>
  <c r="W70" i="3"/>
  <c r="Y69" i="3"/>
  <c r="X69" i="3"/>
  <c r="W69" i="3"/>
  <c r="Y61" i="3"/>
  <c r="X61" i="3"/>
  <c r="W61" i="3"/>
  <c r="Y60" i="3"/>
  <c r="X60" i="3"/>
  <c r="W60" i="3"/>
  <c r="Y59" i="3"/>
  <c r="X59" i="3"/>
  <c r="W59" i="3"/>
  <c r="Y58" i="3"/>
  <c r="X58" i="3"/>
  <c r="W58" i="3"/>
  <c r="Y57" i="3"/>
  <c r="X57" i="3"/>
  <c r="W57" i="3"/>
  <c r="Y55" i="3"/>
  <c r="X55" i="3"/>
  <c r="W55" i="3"/>
  <c r="Y54" i="3"/>
  <c r="X54" i="3"/>
  <c r="W54" i="3"/>
  <c r="Y51" i="3"/>
  <c r="X51" i="3"/>
  <c r="W51" i="3"/>
  <c r="Y50" i="3"/>
  <c r="X50" i="3"/>
  <c r="W50" i="3"/>
  <c r="Y48" i="3"/>
  <c r="X48" i="3"/>
  <c r="W48" i="3"/>
  <c r="Y46" i="3"/>
  <c r="X46" i="3"/>
  <c r="W46" i="3"/>
  <c r="Y45" i="3"/>
  <c r="X45" i="3"/>
  <c r="W45" i="3"/>
  <c r="Y44" i="3"/>
  <c r="X44" i="3"/>
  <c r="W44" i="3"/>
  <c r="Y42" i="3"/>
  <c r="X42" i="3"/>
  <c r="W42" i="3"/>
  <c r="Y41" i="3"/>
  <c r="X41" i="3"/>
  <c r="W41" i="3"/>
  <c r="Y38" i="3"/>
  <c r="X38" i="3"/>
  <c r="W38" i="3"/>
  <c r="Y37" i="3"/>
  <c r="X37" i="3"/>
  <c r="W37" i="3"/>
  <c r="Y36" i="3"/>
  <c r="X36" i="3"/>
  <c r="W36" i="3"/>
  <c r="Y35" i="3"/>
  <c r="X35" i="3"/>
  <c r="W35" i="3"/>
  <c r="Y34" i="3"/>
  <c r="X34" i="3"/>
  <c r="W34" i="3"/>
  <c r="Y33" i="3"/>
  <c r="X33" i="3"/>
  <c r="W33" i="3"/>
  <c r="Y32" i="3"/>
  <c r="X32" i="3"/>
  <c r="W32" i="3"/>
  <c r="Y31" i="3"/>
  <c r="X31" i="3"/>
  <c r="W31" i="3"/>
  <c r="Y30" i="3"/>
  <c r="X30" i="3"/>
  <c r="W30" i="3"/>
  <c r="Y28" i="3"/>
  <c r="X28" i="3"/>
  <c r="W28" i="3"/>
  <c r="Y27" i="3"/>
  <c r="X27" i="3"/>
  <c r="W27" i="3"/>
  <c r="Y25" i="3"/>
  <c r="X25" i="3"/>
  <c r="W25" i="3"/>
  <c r="Y24" i="3"/>
  <c r="X24" i="3"/>
  <c r="W24" i="3"/>
  <c r="Y23" i="3"/>
  <c r="X23" i="3"/>
  <c r="W23" i="3"/>
  <c r="Y22" i="3"/>
  <c r="X22" i="3"/>
  <c r="W22" i="3"/>
  <c r="Y21" i="3"/>
  <c r="X21" i="3"/>
  <c r="W21" i="3"/>
  <c r="Y15" i="3"/>
  <c r="X15" i="3"/>
  <c r="W15" i="3"/>
  <c r="Y14" i="3"/>
  <c r="X14" i="3"/>
  <c r="W14" i="3"/>
  <c r="Y12" i="3"/>
  <c r="X12" i="3" l="1"/>
  <c r="W12" i="3"/>
  <c r="T12" i="3"/>
  <c r="S12" i="3"/>
  <c r="R12" i="3"/>
  <c r="O12" i="3"/>
  <c r="N12" i="3"/>
  <c r="M12" i="3"/>
  <c r="J233" i="3" l="1"/>
  <c r="I233" i="3"/>
  <c r="H233" i="3"/>
  <c r="O233" i="3"/>
  <c r="N233" i="3"/>
  <c r="M233" i="3"/>
  <c r="T233" i="3"/>
  <c r="S233" i="3"/>
  <c r="R233" i="3"/>
  <c r="X233" i="3"/>
  <c r="W233" i="3"/>
  <c r="Y233" i="3"/>
  <c r="J225" i="3"/>
  <c r="I225" i="3"/>
  <c r="H225" i="3"/>
  <c r="O225" i="3"/>
  <c r="N225" i="3"/>
  <c r="M225" i="3"/>
  <c r="T225" i="3"/>
  <c r="S225" i="3"/>
  <c r="R225" i="3"/>
  <c r="X225" i="3"/>
  <c r="W225" i="3"/>
  <c r="Y225" i="3"/>
  <c r="J221" i="3"/>
  <c r="I221" i="3"/>
  <c r="H221" i="3"/>
  <c r="O221" i="3"/>
  <c r="N221" i="3"/>
  <c r="M221" i="3"/>
  <c r="T221" i="3"/>
  <c r="S221" i="3"/>
  <c r="R221" i="3"/>
  <c r="X221" i="3"/>
  <c r="W221" i="3"/>
  <c r="Y221" i="3"/>
  <c r="AH3" i="3" l="1"/>
  <c r="AG3" i="3"/>
  <c r="AF3" i="3"/>
  <c r="AE4" i="3"/>
  <c r="AE3" i="3"/>
  <c r="AD6" i="3"/>
  <c r="AD4" i="3"/>
  <c r="AD3" i="3"/>
  <c r="AC3" i="3"/>
  <c r="AI2" i="3" l="1"/>
  <c r="H43" i="3" l="1"/>
  <c r="I43" i="3"/>
  <c r="J43" i="3"/>
  <c r="H49" i="3"/>
  <c r="I49" i="3"/>
  <c r="J49" i="3"/>
  <c r="G239" i="3" l="1"/>
  <c r="G238" i="3"/>
  <c r="G234" i="3"/>
  <c r="G226" i="3"/>
  <c r="G222" i="3"/>
  <c r="G183" i="3"/>
  <c r="G182" i="3"/>
  <c r="G70" i="3"/>
  <c r="G69" i="3"/>
  <c r="G68" i="3"/>
  <c r="G61" i="3"/>
  <c r="G60" i="3"/>
  <c r="G59" i="3"/>
  <c r="G58" i="3"/>
  <c r="G57" i="3"/>
  <c r="G55" i="3"/>
  <c r="G54" i="3"/>
  <c r="G51" i="3"/>
  <c r="G50" i="3"/>
  <c r="G48" i="3"/>
  <c r="G46" i="3"/>
  <c r="G45" i="3"/>
  <c r="G44" i="3"/>
  <c r="G42" i="3"/>
  <c r="G41" i="3"/>
  <c r="G38" i="3"/>
  <c r="G37" i="3"/>
  <c r="G36" i="3"/>
  <c r="G35" i="3"/>
  <c r="G34" i="3"/>
  <c r="G33" i="3"/>
  <c r="G32" i="3"/>
  <c r="G31" i="3"/>
  <c r="G30" i="3"/>
  <c r="G28" i="3"/>
  <c r="G27" i="3"/>
  <c r="G25" i="3"/>
  <c r="G24" i="3"/>
  <c r="G23" i="3"/>
  <c r="G22" i="3"/>
  <c r="G21" i="3"/>
  <c r="G15" i="3"/>
  <c r="G14" i="3"/>
  <c r="G12" i="3"/>
  <c r="L239" i="3"/>
  <c r="L238" i="3"/>
  <c r="L234" i="3"/>
  <c r="L226" i="3"/>
  <c r="L222" i="3"/>
  <c r="L183" i="3"/>
  <c r="L182" i="3"/>
  <c r="L70" i="3"/>
  <c r="L69" i="3"/>
  <c r="L68" i="3"/>
  <c r="L61" i="3"/>
  <c r="L60" i="3"/>
  <c r="L59" i="3"/>
  <c r="L58" i="3"/>
  <c r="L57" i="3"/>
  <c r="L55" i="3"/>
  <c r="L54" i="3"/>
  <c r="L51" i="3"/>
  <c r="L50" i="3"/>
  <c r="L48" i="3"/>
  <c r="L46" i="3"/>
  <c r="L45" i="3"/>
  <c r="L44" i="3"/>
  <c r="L42" i="3"/>
  <c r="L41" i="3"/>
  <c r="L38" i="3"/>
  <c r="L37" i="3"/>
  <c r="L36" i="3"/>
  <c r="L35" i="3"/>
  <c r="L34" i="3"/>
  <c r="L33" i="3"/>
  <c r="L32" i="3"/>
  <c r="L31" i="3"/>
  <c r="L30" i="3"/>
  <c r="L28" i="3"/>
  <c r="L27" i="3"/>
  <c r="L25" i="3"/>
  <c r="L24" i="3"/>
  <c r="L23" i="3"/>
  <c r="L22" i="3"/>
  <c r="L21" i="3"/>
  <c r="L15" i="3"/>
  <c r="L14" i="3"/>
  <c r="L12" i="3"/>
  <c r="Q239" i="3"/>
  <c r="Q238" i="3"/>
  <c r="Q234" i="3"/>
  <c r="Q226" i="3"/>
  <c r="Q222" i="3"/>
  <c r="Q183" i="3"/>
  <c r="Q182" i="3"/>
  <c r="Q70" i="3"/>
  <c r="Q69" i="3"/>
  <c r="Q68" i="3"/>
  <c r="Q61" i="3"/>
  <c r="Q60" i="3"/>
  <c r="Q59" i="3"/>
  <c r="Q58" i="3"/>
  <c r="Q57" i="3"/>
  <c r="Q55" i="3"/>
  <c r="Q54" i="3"/>
  <c r="Q51" i="3"/>
  <c r="Q50" i="3"/>
  <c r="Q48" i="3"/>
  <c r="Q46" i="3"/>
  <c r="Q45" i="3"/>
  <c r="Q44" i="3"/>
  <c r="Q42" i="3"/>
  <c r="Q41" i="3"/>
  <c r="Q38" i="3"/>
  <c r="Q37" i="3"/>
  <c r="Q36" i="3"/>
  <c r="Q35" i="3"/>
  <c r="Q34" i="3"/>
  <c r="Q33" i="3"/>
  <c r="Q32" i="3"/>
  <c r="Q31" i="3"/>
  <c r="Q30" i="3"/>
  <c r="Q28" i="3"/>
  <c r="Q27" i="3"/>
  <c r="Q25" i="3"/>
  <c r="Q24" i="3"/>
  <c r="Q23" i="3"/>
  <c r="Q22" i="3"/>
  <c r="Q21" i="3"/>
  <c r="Q15" i="3"/>
  <c r="Q14" i="3"/>
  <c r="Q12" i="3"/>
  <c r="V239" i="3"/>
  <c r="V238" i="3"/>
  <c r="V234" i="3"/>
  <c r="V226" i="3"/>
  <c r="V222" i="3"/>
  <c r="V183" i="3"/>
  <c r="V182" i="3"/>
  <c r="V70" i="3"/>
  <c r="V69" i="3"/>
  <c r="V68" i="3"/>
  <c r="V61" i="3"/>
  <c r="V60" i="3"/>
  <c r="V59" i="3"/>
  <c r="V58" i="3"/>
  <c r="V57" i="3"/>
  <c r="V55" i="3"/>
  <c r="V54" i="3"/>
  <c r="V51" i="3"/>
  <c r="V50" i="3"/>
  <c r="V48" i="3"/>
  <c r="V46" i="3"/>
  <c r="V45" i="3"/>
  <c r="V44" i="3"/>
  <c r="V42" i="3"/>
  <c r="V41" i="3"/>
  <c r="V38" i="3"/>
  <c r="V37" i="3"/>
  <c r="V36" i="3"/>
  <c r="V35" i="3"/>
  <c r="V34" i="3"/>
  <c r="V33" i="3"/>
  <c r="V32" i="3"/>
  <c r="V31" i="3"/>
  <c r="V30" i="3"/>
  <c r="V28" i="3"/>
  <c r="V27" i="3"/>
  <c r="V25" i="3"/>
  <c r="V24" i="3"/>
  <c r="V23" i="3"/>
  <c r="V22" i="3"/>
  <c r="V21" i="3"/>
  <c r="V15" i="3"/>
  <c r="V14" i="3"/>
  <c r="V12" i="3"/>
  <c r="J181" i="3"/>
  <c r="I181" i="3"/>
  <c r="H181" i="3"/>
  <c r="O181" i="3"/>
  <c r="N181" i="3"/>
  <c r="M181" i="3"/>
  <c r="T181" i="3"/>
  <c r="S181" i="3"/>
  <c r="R181" i="3"/>
  <c r="X181" i="3"/>
  <c r="W181" i="3"/>
  <c r="J56" i="3"/>
  <c r="I56" i="3"/>
  <c r="H56" i="3"/>
  <c r="O56" i="3"/>
  <c r="N56" i="3"/>
  <c r="M56" i="3"/>
  <c r="T56" i="3"/>
  <c r="S56" i="3"/>
  <c r="R56" i="3"/>
  <c r="X56" i="3"/>
  <c r="W56" i="3"/>
  <c r="G49" i="3"/>
  <c r="O49" i="3"/>
  <c r="N49" i="3"/>
  <c r="M49" i="3"/>
  <c r="T49" i="3"/>
  <c r="S49" i="3"/>
  <c r="R49" i="3"/>
  <c r="X49" i="3"/>
  <c r="W49" i="3"/>
  <c r="O43" i="3"/>
  <c r="N43" i="3"/>
  <c r="M43" i="3"/>
  <c r="T43" i="3"/>
  <c r="S43" i="3"/>
  <c r="R43" i="3"/>
  <c r="X43" i="3"/>
  <c r="W43" i="3"/>
  <c r="J40" i="3"/>
  <c r="I40" i="3"/>
  <c r="H40" i="3"/>
  <c r="O40" i="3"/>
  <c r="N40" i="3"/>
  <c r="M40" i="3"/>
  <c r="T40" i="3"/>
  <c r="S40" i="3"/>
  <c r="R40" i="3"/>
  <c r="X40" i="3"/>
  <c r="W40" i="3"/>
  <c r="J29" i="3"/>
  <c r="I29" i="3"/>
  <c r="H29" i="3"/>
  <c r="O29" i="3"/>
  <c r="N29" i="3"/>
  <c r="M29" i="3"/>
  <c r="T29" i="3"/>
  <c r="S29" i="3"/>
  <c r="R29" i="3"/>
  <c r="X29" i="3"/>
  <c r="W29" i="3"/>
  <c r="J26" i="3"/>
  <c r="I26" i="3"/>
  <c r="H26" i="3"/>
  <c r="O26" i="3"/>
  <c r="N26" i="3"/>
  <c r="M26" i="3"/>
  <c r="T26" i="3"/>
  <c r="S26" i="3"/>
  <c r="R26" i="3"/>
  <c r="X26" i="3"/>
  <c r="W26" i="3"/>
  <c r="J20" i="3"/>
  <c r="I20" i="3"/>
  <c r="H20" i="3"/>
  <c r="O20" i="3"/>
  <c r="N20" i="3"/>
  <c r="M20" i="3"/>
  <c r="T20" i="3"/>
  <c r="S20" i="3"/>
  <c r="R20" i="3"/>
  <c r="X20" i="3"/>
  <c r="W20" i="3"/>
  <c r="Y181" i="3"/>
  <c r="Y56" i="3"/>
  <c r="Y49" i="3"/>
  <c r="Y43" i="3"/>
  <c r="Y40" i="3"/>
  <c r="Y29" i="3"/>
  <c r="Y26" i="3"/>
  <c r="Y20" i="3"/>
  <c r="L26" i="3" l="1"/>
  <c r="Q29" i="3"/>
  <c r="V40" i="3"/>
  <c r="L49" i="3"/>
  <c r="V49" i="3"/>
  <c r="V29" i="3"/>
  <c r="Q43" i="3"/>
  <c r="Q49" i="3"/>
  <c r="V181" i="3"/>
  <c r="E32" i="3"/>
  <c r="E68" i="3"/>
  <c r="E239" i="3"/>
  <c r="G233" i="3"/>
  <c r="J220" i="3"/>
  <c r="E234" i="3"/>
  <c r="I220" i="3"/>
  <c r="E226" i="3"/>
  <c r="Q181" i="3"/>
  <c r="E183" i="3"/>
  <c r="G181" i="3"/>
  <c r="L225" i="3"/>
  <c r="T220" i="3"/>
  <c r="Y220" i="3"/>
  <c r="N220" i="3"/>
  <c r="O220" i="3"/>
  <c r="G221" i="3"/>
  <c r="E69" i="3"/>
  <c r="E58" i="3"/>
  <c r="E60" i="3"/>
  <c r="E59" i="3"/>
  <c r="E54" i="3"/>
  <c r="E55" i="3"/>
  <c r="V43" i="3"/>
  <c r="E44" i="3"/>
  <c r="E48" i="3"/>
  <c r="E45" i="3"/>
  <c r="Q40" i="3"/>
  <c r="L40" i="3"/>
  <c r="E42" i="3"/>
  <c r="E41" i="3"/>
  <c r="G40" i="3"/>
  <c r="E38" i="3"/>
  <c r="E33" i="3"/>
  <c r="E35" i="3"/>
  <c r="E36" i="3"/>
  <c r="G29" i="3"/>
  <c r="E30" i="3"/>
  <c r="V26" i="3"/>
  <c r="E27" i="3"/>
  <c r="V20" i="3"/>
  <c r="E23" i="3"/>
  <c r="E22" i="3"/>
  <c r="E24" i="3"/>
  <c r="G20" i="3"/>
  <c r="Y19" i="3"/>
  <c r="H19" i="3"/>
  <c r="L56" i="3"/>
  <c r="W220" i="3"/>
  <c r="V221" i="3"/>
  <c r="Q221" i="3"/>
  <c r="L181" i="3"/>
  <c r="G225" i="3"/>
  <c r="E182" i="3"/>
  <c r="E34" i="3"/>
  <c r="E70" i="3"/>
  <c r="V225" i="3"/>
  <c r="Q225" i="3"/>
  <c r="M220" i="3"/>
  <c r="L221" i="3"/>
  <c r="E25" i="3"/>
  <c r="E57" i="3"/>
  <c r="E238" i="3"/>
  <c r="V233" i="3"/>
  <c r="R220" i="3"/>
  <c r="Q233" i="3"/>
  <c r="E46" i="3"/>
  <c r="R19" i="3"/>
  <c r="Q20" i="3"/>
  <c r="L43" i="3"/>
  <c r="V56" i="3"/>
  <c r="G56" i="3"/>
  <c r="L233" i="3"/>
  <c r="E28" i="3"/>
  <c r="E37" i="3"/>
  <c r="E222" i="3"/>
  <c r="G26" i="3"/>
  <c r="L29" i="3"/>
  <c r="X220" i="3"/>
  <c r="S220" i="3"/>
  <c r="M19" i="3"/>
  <c r="L20" i="3"/>
  <c r="G43" i="3"/>
  <c r="Q56" i="3"/>
  <c r="E21" i="3"/>
  <c r="E31" i="3"/>
  <c r="E50" i="3"/>
  <c r="E61" i="3"/>
  <c r="Q26" i="3"/>
  <c r="H220" i="3"/>
  <c r="E51" i="3"/>
  <c r="E15" i="3"/>
  <c r="E14" i="3"/>
  <c r="E12" i="3"/>
  <c r="S19" i="3"/>
  <c r="W19" i="3"/>
  <c r="X19" i="3"/>
  <c r="I19" i="3"/>
  <c r="J19" i="3"/>
  <c r="O19" i="3"/>
  <c r="N19" i="3"/>
  <c r="T19" i="3"/>
  <c r="E49" i="3" l="1"/>
  <c r="E181" i="3"/>
  <c r="E233" i="3"/>
  <c r="G220" i="3"/>
  <c r="Q220" i="3"/>
  <c r="L220" i="3"/>
  <c r="E221" i="3"/>
  <c r="E40" i="3"/>
  <c r="E29" i="3"/>
  <c r="E26" i="3"/>
  <c r="L19" i="3"/>
  <c r="E20" i="3"/>
  <c r="E43" i="3"/>
  <c r="Q19" i="3"/>
  <c r="E225" i="3"/>
  <c r="V19" i="3"/>
  <c r="E56" i="3"/>
  <c r="V220" i="3"/>
  <c r="G19" i="3"/>
  <c r="E220" i="3" l="1"/>
  <c r="E19" i="3"/>
</calcChain>
</file>

<file path=xl/sharedStrings.xml><?xml version="1.0" encoding="utf-8"?>
<sst xmlns="http://schemas.openxmlformats.org/spreadsheetml/2006/main" count="978" uniqueCount="535">
  <si>
    <t>หน่วยนับ</t>
  </si>
  <si>
    <t>ไตรมาส 1</t>
  </si>
  <si>
    <t>ไตรมาส 2</t>
  </si>
  <si>
    <t>ไตรมาส 3</t>
  </si>
  <si>
    <t>ไตรมาส 4</t>
  </si>
  <si>
    <t>ต.ค.-ธ.ค.</t>
  </si>
  <si>
    <t>ม.ค.-มี.ค.</t>
  </si>
  <si>
    <t>เม.ย.-มิ.ย.</t>
  </si>
  <si>
    <t>ก.ค.-ก.ย.</t>
  </si>
  <si>
    <t xml:space="preserve">ภารกิจพื้นฐานประจำ / สนับสนุนยุทธศาสตร์ </t>
  </si>
  <si>
    <t xml:space="preserve">โครงการยุทธศาสตร์ </t>
  </si>
  <si>
    <t>คน</t>
  </si>
  <si>
    <t xml:space="preserve">ตัวชี้วัด / กิจกรรมการดำเนินงานของผลผลิต / </t>
  </si>
  <si>
    <t>ผู้รับผิดชอบ</t>
  </si>
  <si>
    <t>คำอธิบาย</t>
  </si>
  <si>
    <t>(e-Performance) ยกเว้นหากตัวชี้วัดที่ถูกถ่ายทอดมาจากมหาวิทยาลัย หรือตัวชี้วัดที่ถูกกำหนดจากนโยบายของผู้บริหารระดับอธิการบดีและรองอธิการบดีให้ใช้ตามที่มหาวิทยาลัยกำหนด โดยจำแนกเป็นรายไตรมาส</t>
  </si>
  <si>
    <t xml:space="preserve">อย่างไรก็ตามการกำหนดตัวชี้วัดไม่ควรน้อยกว่า 2 มิติ  </t>
  </si>
  <si>
    <t>ค่าเป้าหมายปี 2558</t>
  </si>
  <si>
    <t>ให้มีเท่าที่จำเป็น เช่น ควบรวมกิจกรรมย่อย และสามารถแสดงถึงการนำมาซึ่งการคิดค่าใช้จ่ายประจำปีงบประมาณ 2558</t>
  </si>
  <si>
    <t>แผนปฏิบัติราชการประจำปีงบประมาณ 2558 (ภารกิจพื้นฐาน-สนับสนุนยุทธศาสตร์-โครงการเดิม)</t>
  </si>
  <si>
    <t>พ 1.1.7</t>
  </si>
  <si>
    <t>ก 1.3.6</t>
  </si>
  <si>
    <t>ร้อยละ</t>
  </si>
  <si>
    <t>ก 2.3.2</t>
  </si>
  <si>
    <t>ระเบียน</t>
  </si>
  <si>
    <t xml:space="preserve">ร้อยละ </t>
  </si>
  <si>
    <t>สบ.</t>
  </si>
  <si>
    <t xml:space="preserve">ผลผลิตการบริหารงานทั่วไป สบ.  </t>
  </si>
  <si>
    <t>สำนักงานเลขานุการ</t>
  </si>
  <si>
    <t>ตัวชี้วัด : เชิงคุณภาพ</t>
  </si>
  <si>
    <t>กิจกรรมหลักที่ 1  บริหารงานทั่วไปของ สบ.</t>
  </si>
  <si>
    <t>ครั้ง</t>
  </si>
  <si>
    <t xml:space="preserve">     1.1  รับ-ส่งเอกสารในระบบสารบรรณอิเล็กทรอนิกส์</t>
  </si>
  <si>
    <t xml:space="preserve">           (รับเอกสาร)</t>
  </si>
  <si>
    <t xml:space="preserve">           (ส่งเอกสาร)</t>
  </si>
  <si>
    <t xml:space="preserve">           (- คัดแยก จัดเก็บ ค้นหา  (ไม่รวม)</t>
  </si>
  <si>
    <t xml:space="preserve">           (- บันทึกงาน/ปิดงานในระบบฯ  (ไม่รวม)</t>
  </si>
  <si>
    <t xml:space="preserve">     1.2  จัดการประชุมผู้บริหารสำนัก และประสานงานสำนัก </t>
  </si>
  <si>
    <t xml:space="preserve">     1.3  ประสานงานการใช้รถ/ห้องประชุม</t>
  </si>
  <si>
    <t xml:space="preserve">           (การขอใช้รถประจำสำนัก)</t>
  </si>
  <si>
    <t xml:space="preserve">           (การขอใช้ห้องประชุม)</t>
  </si>
  <si>
    <t xml:space="preserve">     1.4  จัดซื้อจ้างพัสดุ</t>
  </si>
  <si>
    <t xml:space="preserve">           (สบ.จัดซื้อจัดจ้าง - เบิกจ่ายจาก กค.) </t>
  </si>
  <si>
    <t xml:space="preserve">           (สบ.จัดซื้อโดยขออนุมัติในหลักการ - ยืมเงิน)</t>
  </si>
  <si>
    <t xml:space="preserve">           (กพ.จัดซื้อจัดจ้าง - เบิกจ่ายจาก กค.)</t>
  </si>
  <si>
    <t xml:space="preserve">           (- ขอยืมเงินทดรองจ่าย  (ไม่รวม)</t>
  </si>
  <si>
    <t xml:space="preserve">           (- แผนการจัดซื้อจัดจ้าง  (ไม่รวม)</t>
  </si>
  <si>
    <t xml:space="preserve">     1.5  เบิกจ่ายพัสดุ </t>
  </si>
  <si>
    <t xml:space="preserve">     1.6  ซ่อมพัสดุ-อาคาร-ระบบสาธารณูปโภค</t>
  </si>
  <si>
    <t xml:space="preserve">     1.7  เตรียมเอกสารและจัดเอกสารประกอบการประชุมของผู้บริหารสำนัก</t>
  </si>
  <si>
    <t xml:space="preserve">   2.1 แผน/โครงการและงบประมาณ</t>
  </si>
  <si>
    <t>ฉบับ</t>
  </si>
  <si>
    <t xml:space="preserve">   2.2 คำรับรองฯ และการประเมินผลการปฏิบัติราชการประจำปี</t>
  </si>
  <si>
    <t xml:space="preserve">          (เบิกค่าใช้จ่ายของ มุม มสธ. / ศวบ.)</t>
  </si>
  <si>
    <t xml:space="preserve">          (เบิกค่าล่วงเวลา)</t>
  </si>
  <si>
    <t xml:space="preserve">          (เบิกค่าใช้จ่ายอื่นๆ)</t>
  </si>
  <si>
    <t xml:space="preserve">ผลผลิตบริการบรรณสารสนเทศ  </t>
  </si>
  <si>
    <t xml:space="preserve">ตัวชี้วัด : เชิงปริมาณ </t>
  </si>
  <si>
    <t>กิจกรรมหลักที่ 1 บริการบรรณสารสนเทศ</t>
  </si>
  <si>
    <t>ชื่อเรื่อง-เล่ม-แผ่น-ตลับ-ฐาน-แฟ้ม</t>
  </si>
  <si>
    <t xml:space="preserve">          1) หนังสือ</t>
  </si>
  <si>
    <t>เล่ม</t>
  </si>
  <si>
    <t xml:space="preserve">              (• น.จัดหา ฯ) </t>
  </si>
  <si>
    <t xml:space="preserve">                 (- จัดซื้อหนังสือทั่วไป)</t>
  </si>
  <si>
    <t>เล่ม-แผ่น</t>
  </si>
  <si>
    <t xml:space="preserve">                 (- ขออภินันทนาการ รวมขอเบิกจากหน่วยงานใน มสธ.)</t>
  </si>
  <si>
    <t xml:space="preserve">                 (- สำเนาเข้าเล่ม วพ./IS/เอกสาร)</t>
  </si>
  <si>
    <t xml:space="preserve">              (• น.ห้องสมุดสาขา) </t>
  </si>
  <si>
    <t xml:space="preserve">          2) วารสาร    (ส่วนกลาง 485 , ศวน. 118 ชื่อเรื่อง)  (นับซ้ำ)</t>
  </si>
  <si>
    <t>ชื่อเรื่อง</t>
  </si>
  <si>
    <t xml:space="preserve">          3) สื่อโสตทัศน์</t>
  </si>
  <si>
    <t>แผ่น-ตลับ-เล่ม</t>
  </si>
  <si>
    <t xml:space="preserve">              (• น.บริการสื่อโสตฯ /รวมจัดซื้อจัดหาสำเนา )</t>
  </si>
  <si>
    <t xml:space="preserve">                  (- จัดซื้อจัดหาสื่อโสตทัศน์)</t>
  </si>
  <si>
    <t xml:space="preserve">                  (- ขอสำเนาสื่อโสตฯ ที่ มสธ.ผลิต)</t>
  </si>
  <si>
    <t xml:space="preserve">              (• น.ห้องสมุดสาขา)  </t>
  </si>
  <si>
    <t xml:space="preserve">          4) สื่ออิเล็กทรอนิกส์</t>
  </si>
  <si>
    <t>แผ่น-ฐาน-ชื่อเรื่อง</t>
  </si>
  <si>
    <t xml:space="preserve">             (• น.จัดหา ฯ)</t>
  </si>
  <si>
    <t xml:space="preserve">                 (- จัดซื้อ-บอกรับสื่ออิเล็กทรอนิกส์ Online)</t>
  </si>
  <si>
    <t>ชื่อ-แผ่น-ฐาน</t>
  </si>
  <si>
    <t xml:space="preserve">                     (ฐานข้อมูล)   </t>
  </si>
  <si>
    <t xml:space="preserve">                     (e-Books , e-Journal)</t>
  </si>
  <si>
    <t xml:space="preserve">                 (- จัดซื้อสื่ออิเล็กทรอนิกส์ Offline)</t>
  </si>
  <si>
    <t>แผ่น</t>
  </si>
  <si>
    <t xml:space="preserve">                     (ซีดีรอม)   </t>
  </si>
  <si>
    <t xml:space="preserve">                 (- รับบริจาคสื่ออิเล็กทรอนิกส์ Offline)</t>
  </si>
  <si>
    <r>
      <t xml:space="preserve">          5) สื่อลักษณะพิเศษ</t>
    </r>
    <r>
      <rPr>
        <sz val="11"/>
        <color indexed="10"/>
        <rFont val="Angsana New"/>
        <family val="1"/>
      </rPr>
      <t/>
    </r>
  </si>
  <si>
    <t>แฟ้ม-เรื่อง</t>
  </si>
  <si>
    <t xml:space="preserve">              (•  สารสนเทศสุโขทัยศึกษา , ร.7)  </t>
  </si>
  <si>
    <t>สุโขทัย</t>
  </si>
  <si>
    <t xml:space="preserve">              (•  สารสนเทศการศึกษาทางไกล)  </t>
  </si>
  <si>
    <t>เรื่อง</t>
  </si>
  <si>
    <t xml:space="preserve">              (•  สารสนเทศจดหมายเหตุ)  </t>
  </si>
  <si>
    <t>จมห</t>
  </si>
  <si>
    <t xml:space="preserve">              (•  สารสนเทศ ศ.ดร.วิจิตร  ศรีสอ้าน)</t>
  </si>
  <si>
    <t xml:space="preserve">         1)  จัดทำระเบียนบรรณานุกรม</t>
  </si>
  <si>
    <t xml:space="preserve">               1.1) ระเบียนบรรณานุกรมหนังสือ วารสาร สื่อโสตทัศน์และสื่ออิเล็กทรอนิกส์ใหม่ ในฐานข้อมูลบรรณานุกรม Clas01</t>
  </si>
  <si>
    <t xml:space="preserve">               (• วารสาร  (น.บริการสื่อสิ่งพิมพ์ต่อเนื่อง)</t>
  </si>
  <si>
    <t xml:space="preserve">              1.2) ระเบียนดรรชนีวารสาร/บทความ/เอกสารเนื้อหาทั่วไป ด้านการศึกษาทางไกล/ ด้านสุโขทัยศึกษา รัชกาลที่ 7 ใหม่ในฐานข้อมูล Clas02</t>
  </si>
  <si>
    <t xml:space="preserve">              (•  วารสาร   (น.บริการสื่อสิ่งพิมพ์ต่อเนื่อง) </t>
  </si>
  <si>
    <t xml:space="preserve">              (•  สื่อลักษณะพิเศษ) </t>
  </si>
  <si>
    <t xml:space="preserve">                   (•  สารสนเทศสุโขทัยศึกษา , ร.7)</t>
  </si>
  <si>
    <t xml:space="preserve">                   (• สารสนเทศการศึกษาทางไกล)</t>
  </si>
  <si>
    <t xml:space="preserve">             1.3) บัญชีคุมแฟ้มเอกสารจดหมายเหตุมหาวิทยาลัย </t>
  </si>
  <si>
    <t>บัญชี</t>
  </si>
  <si>
    <t xml:space="preserve">             1.4) บัญชีรายการเอกสารจดหมายเหตุรัชกาลที่ 7  </t>
  </si>
  <si>
    <t xml:space="preserve">         2)  จัดเตรียมทรัพยากรสารสนเทศใหม่ให้พร้อมบริการ</t>
  </si>
  <si>
    <t>เล่ม-แผ่น-ตลับ-ฐาน-  ชื่อเรื่อง-แฟ้ม</t>
  </si>
  <si>
    <t xml:space="preserve">             2.1) หนังสือ  </t>
  </si>
  <si>
    <t xml:space="preserve">                  (• น.วิเคราะห์ฯ)</t>
  </si>
  <si>
    <t xml:space="preserve">             2.2) วารสาร   (น.บริการสื่อสิ่งพิมพ์ต่อเนื่อง)</t>
  </si>
  <si>
    <t xml:space="preserve">             2.3) สื่อโสตทัศน์ </t>
  </si>
  <si>
    <t xml:space="preserve">                  (• น.ห้องสมุดสาขา)</t>
  </si>
  <si>
    <t xml:space="preserve">             2.4) สื่ออิเล็กทรอนิกส์   </t>
  </si>
  <si>
    <t>แผ่น-ฐาน-  ชื่อเรื่อง</t>
  </si>
  <si>
    <t>แผ่น-ฐาน</t>
  </si>
  <si>
    <t xml:space="preserve">             2.5) สื่อลักษณะพิเศษ</t>
  </si>
  <si>
    <t>แฟ้ม-เล่ม-เรื่อง</t>
  </si>
  <si>
    <t xml:space="preserve">                  (• สารสนเทศสุโขทัยศึกษา , ร.7)</t>
  </si>
  <si>
    <t xml:space="preserve">                  (• เอกสารจดหมายเหตุมหาวิทยาลัย)</t>
  </si>
  <si>
    <t xml:space="preserve">                  (• สารสนเทศ ศ.ดร.วิจิตร)   </t>
  </si>
  <si>
    <t>เล่ม-เรื่อง</t>
  </si>
  <si>
    <t xml:space="preserve">          2) วารสาร</t>
  </si>
  <si>
    <t xml:space="preserve">          3) สื่อลักษณะพิเศษ</t>
  </si>
  <si>
    <r>
      <t xml:space="preserve">                (• สารสนเทศ ร.7/ หนังสือส่วนพระองค์) </t>
    </r>
    <r>
      <rPr>
        <sz val="11"/>
        <color indexed="8"/>
        <rFont val="Tahoma"/>
        <family val="2"/>
        <charset val="222"/>
      </rPr>
      <t/>
    </r>
  </si>
  <si>
    <t xml:space="preserve">                (• เอกสารจดหมายเหตุ)</t>
  </si>
  <si>
    <t>กิจกรรมหลักที่ 2 บริการห้องสมุด</t>
  </si>
  <si>
    <t xml:space="preserve">         1) ให้บริการผู้ใช้ห้องสมุด</t>
  </si>
  <si>
    <t>ราย</t>
  </si>
  <si>
    <t xml:space="preserve">              (•  ศูนย์เทคโนฯ และฝ่ายบริการ : ระบบ e-Library))  </t>
  </si>
  <si>
    <t xml:space="preserve">         2) จัดทำระเบียนสมาชิกผู้ใช้ห้องสมุด</t>
  </si>
  <si>
    <t xml:space="preserve">         3) งานบริการยืม-คืน</t>
  </si>
  <si>
    <t>เล่ม-ชิ้น</t>
  </si>
  <si>
    <t xml:space="preserve">              (• น.บริการสื่อสิ่งพิมพ์)</t>
  </si>
  <si>
    <t xml:space="preserve">              (• น.จดหมายเหตุมหาวิทยาลัย)</t>
  </si>
  <si>
    <t xml:space="preserve">         4) งานบริการตอบคำถามและช่วยค้นคว้าสื่อทั่วไปและสื่อลักษณะพิเศษ</t>
  </si>
  <si>
    <t>คำถาม</t>
  </si>
  <si>
    <t xml:space="preserve">              (• การศึกษาทางไกล)</t>
  </si>
  <si>
    <t>เล่ม-ชิ้น-แฟ้ม-แผ่น-ตลับ</t>
  </si>
  <si>
    <t xml:space="preserve">              (• น.บริการสื่อสิ่งพิมพ์ต่อเนื่อง) </t>
  </si>
  <si>
    <t>เล่ม-ชิ้น-แฟ้ม</t>
  </si>
  <si>
    <t xml:space="preserve">              (• น.บริการสื่อโสตฯ)</t>
  </si>
  <si>
    <t xml:space="preserve">                 - ชั้นเปิด</t>
  </si>
  <si>
    <t xml:space="preserve">                 - ชั้นปิด</t>
  </si>
  <si>
    <t xml:space="preserve">         6) งานบริการนำส่งเอกสาร</t>
  </si>
  <si>
    <t xml:space="preserve">         7) งานบริการข่าวสารทันสมัย</t>
  </si>
  <si>
    <t>บทความ-
ชื่อเรื่อง</t>
  </si>
  <si>
    <t xml:space="preserve">               (• น.จัดหาฯ) แนะนำหนังสือใหม่บนเว็บเพจ</t>
  </si>
  <si>
    <t xml:space="preserve">               (• น.บริการสื่อสิ่งพิมพ์ต่อเนื่อง)</t>
  </si>
  <si>
    <t>บทความ</t>
  </si>
  <si>
    <t xml:space="preserve">          1) บริการขอยืม-ถ่ายเอกสารระหว่างห้องสมุด</t>
  </si>
  <si>
    <t>เล่ม-บทความ</t>
  </si>
  <si>
    <t xml:space="preserve">          2) บริการให้ยืม-ถ่ายเอกสารระหว่างห้องสมุด </t>
  </si>
  <si>
    <t xml:space="preserve">          3) งานสมาชิก PULINET</t>
  </si>
  <si>
    <t>บัตร</t>
  </si>
  <si>
    <t xml:space="preserve">        1) เผยแพร่และนำชมห้องพระบาทสมเด็จพระปกเกล้าฯ</t>
  </si>
  <si>
    <t xml:space="preserve">             (- นำชมห้องพระบาทสมเด็จพระปกเกล้าฯ ในวาระพิธีพระราชทานปริญญาบัตร)</t>
  </si>
  <si>
    <t xml:space="preserve">             (- นำชมห้องพระบาทสมเด็จพระปกเกล้าฯ ในวาระปกติแก่นักศึกษา และบุคคลทั่วไป)</t>
  </si>
  <si>
    <t xml:space="preserve">        2) เผยแพร่สารสนเทศอัตลักษณ์ของมหาวิทยาลัยในช่องทางต่างๆ </t>
  </si>
  <si>
    <t xml:space="preserve">            (- สารสนเทศจดหมายเหตุ)</t>
  </si>
  <si>
    <t xml:space="preserve">            (- สารสนเทศรัชกาลที่ 7 / สุโขทัยศึกษา)</t>
  </si>
  <si>
    <t xml:space="preserve">            (- สารสนเทศการศึกษาทางไกล)</t>
  </si>
  <si>
    <t xml:space="preserve">         1) งานการให้การศึกษาผู้ใช้ห้องสมุด</t>
  </si>
  <si>
    <t xml:space="preserve">            - การให้การศึกษาตามกิจกรรมมหาวิทยาลัย (การบรรยาย การสาธิต การฝึกอบรม การแนะนำการใช้ห้องสมุดและการค้นคว้าสารสนเทศและกิจกรรมปฐมนิเทศนักศึกษาใหม่ ระดับบัณฑิตศึกษา)</t>
  </si>
  <si>
    <t xml:space="preserve">         2) งานส่งเสริมการใช้ห้องสมุด </t>
  </si>
  <si>
    <t xml:space="preserve">            2.1)  จัดนิทรรศการ/การจัดกิจกรรมประชาสัมพันธ์</t>
  </si>
  <si>
    <t xml:space="preserve">                (• น.บริการสื่อโสตทัศน์)</t>
  </si>
  <si>
    <t xml:space="preserve">                (• น. จดหมายเหตุ)</t>
  </si>
  <si>
    <t xml:space="preserve">                (• น.บริการสื่อสิ่งพิมพ์ต่อเนื่อง)</t>
  </si>
  <si>
    <t>เลื่อนจากข้อ2.2 มาเป็นข้อ 2.1</t>
  </si>
  <si>
    <t xml:space="preserve">            2.2)  แนะนำทรัพยากรสารสนเทศและข่าวบริการห้องสมุด</t>
  </si>
  <si>
    <t xml:space="preserve">                (• น.บริการสื่อสิ่งพิมพ์) 
                  </t>
  </si>
  <si>
    <t>ครั้ง/เรื่อง</t>
  </si>
  <si>
    <t xml:space="preserve">                    - แสดงหนังสือใหม่ หนังสือที่น่าสนใจ </t>
  </si>
  <si>
    <t xml:space="preserve">                (• น.จดหมายเหตุ)</t>
  </si>
  <si>
    <t xml:space="preserve">        1) สำรวจความพึงพอใจของผู้รับบริการห้องสมุด</t>
  </si>
  <si>
    <t>กิจกรรมหลักที่ 4 โครงการความร่วมมือห้องสมุดวิชาการ</t>
  </si>
  <si>
    <t xml:space="preserve">   4.1.1 ความร่วมมือโครงการ ThaiLIS</t>
  </si>
  <si>
    <t xml:space="preserve">         1) การคัดเลือก/บอกรับฐานข้อมูลอิเล็กทรอนิกส์ (e-Database)</t>
  </si>
  <si>
    <t>สล</t>
  </si>
  <si>
    <t xml:space="preserve">         2) การพัฒนาฐานข้อมูลสหบรรณานุกรมห้องสมุดมหาวิทยาลัย (Union Catalog : UC)
</t>
  </si>
  <si>
    <t xml:space="preserve">        3) การพัฒนาระบบจัดเก็บเอกสารในรูปอิเล็กทรอนิกส์  (Thai Digital Collection : TDC)</t>
  </si>
  <si>
    <t xml:space="preserve">   4.1.2 ความร่วมมือในคณะกรรมการพัฒนาห้องสมุดสถาบันอุดมศึกษา</t>
  </si>
  <si>
    <t xml:space="preserve">        1) คณะทำงานกลุ่มผู้บริหารห้องสมุดสถาบันอุดมศึกษา</t>
  </si>
  <si>
    <t xml:space="preserve">        2) คณะทำงานฝ่ายพัฒนาทรัพยากรสารนิเทศ</t>
  </si>
  <si>
    <t xml:space="preserve">        3) คณะทำงานฝ่ายวิเคราะห์ทรัพยากรสารสนเทศ</t>
  </si>
  <si>
    <t xml:space="preserve">        4) คณะทำงานฝ่ายบริการสารสนเทศ</t>
  </si>
  <si>
    <t xml:space="preserve">        5) คณะทำงานฝ่ายวารสารและเอกสาร</t>
  </si>
  <si>
    <t xml:space="preserve">        6) คณะทำงานฝ่ายเทคโนโลยีทางการศึกษา</t>
  </si>
  <si>
    <t xml:space="preserve">        7) คณะทำงานฝ่ายเทคโนโลยีสารสนเทศห้องสมุด</t>
  </si>
  <si>
    <t xml:space="preserve">   4.1.3 ความร่วมมือในคณะกรรมการข่ายงานห้องสมุดมหาวิทยาลัยส่วนภูมิภาค (PULINET)</t>
  </si>
  <si>
    <t xml:space="preserve">        1) คณะกรรมการอำนวยการข่ายงานห้องสมุดมหาวิทยาลัยส่วนภูมิภาค (PULINET)</t>
  </si>
  <si>
    <t xml:space="preserve">        2) คณะทำงานบริการ</t>
  </si>
  <si>
    <t xml:space="preserve">        3) คณะทำงานวารสาร</t>
  </si>
  <si>
    <t xml:space="preserve">        4) คณะทำงานเทคโนโลยีสารสนเทศ</t>
  </si>
  <si>
    <t xml:space="preserve">        5) คณะทำงานข้อมูลท้องถิ่น   </t>
  </si>
  <si>
    <t xml:space="preserve">        6) คณะทำงานพัฒนาคุณภาพมาตรฐานการดำเนินงานห้องสมุด</t>
  </si>
  <si>
    <t>แห่ง</t>
  </si>
  <si>
    <t xml:space="preserve">          โครงการยุทธศาสตร์ </t>
  </si>
  <si>
    <r>
      <t xml:space="preserve">ผลผลิตการพัฒนาห้องสมุดดิจิทัล  
</t>
    </r>
    <r>
      <rPr>
        <b/>
        <u/>
        <sz val="12.5"/>
        <color indexed="8"/>
        <rFont val="TH SarabunPSK"/>
        <family val="2"/>
      </rPr>
      <t/>
    </r>
  </si>
  <si>
    <t>ศูนย์เทคโนฯ</t>
  </si>
  <si>
    <t>ผลผลิตที่ 1 การพัฒนาห้องสมุดดิจิทัล</t>
  </si>
  <si>
    <t xml:space="preserve">ตัวชี้วัด  : เชิงปริมาณ </t>
  </si>
  <si>
    <t>ฐานข้อมูล/เว็บ/เรื่อง</t>
  </si>
  <si>
    <t>ปี 57 กองแผนแนะนำให้ตั้งค่าเป้าหมาย 45, 90</t>
  </si>
  <si>
    <t xml:space="preserve">ตัวชี้วัด  : เชิงคุณภาพ </t>
  </si>
  <si>
    <t>กิจกรรมหลักที่ 1 พัฒนาฐานข้อมูล เว็บไซต์ สื่อสังคมออนไลน์ และนิทรรศการออนไลน์</t>
  </si>
  <si>
    <t xml:space="preserve">         1) พัฒนาระบบฐานข้อมูล การปฏิบัติงานและให้บริการสารสนเทศห้องสมุด</t>
  </si>
  <si>
    <t>ฐานข้อมูล/ระบบ</t>
  </si>
  <si>
    <t>ระบบ</t>
  </si>
  <si>
    <t xml:space="preserve">             (2) ฐานข้อมูลคลังพัสดุ สำนักบรรณสารสนเทศ</t>
  </si>
  <si>
    <t>ฐานข้อมูล</t>
  </si>
  <si>
    <t xml:space="preserve">         2) พัฒนาเว็บไซต์  </t>
  </si>
  <si>
    <t>เว็บไซต์</t>
  </si>
  <si>
    <t xml:space="preserve">             (1) เว็บไซต์ Office Timeline บริหารโครงการ</t>
  </si>
  <si>
    <t xml:space="preserve">             (3) เว็บไซต์สารสนเทศภูมิปัญญาท้องถิ่น มสธ.</t>
  </si>
  <si>
    <t xml:space="preserve">             (4) เว็บไซต์ภาพถ่ายในอดีต สำนักบรรณสารสนเทศ</t>
  </si>
  <si>
    <t xml:space="preserve">         3) พัฒนานิทรรศการออนไลน์</t>
  </si>
  <si>
    <t xml:space="preserve">            (1)  จัดทำเนื้อหานิทรรศการออนไลน์</t>
  </si>
  <si>
    <t xml:space="preserve">            (2)  ออกแบบและพัฒนาเว็บนิทรรศการออนไลน์</t>
  </si>
  <si>
    <t xml:space="preserve">         4) พัฒนาสื่อสังคมออนไลน์เพื่อการบริการห้องสมุด</t>
  </si>
  <si>
    <t xml:space="preserve">             (1) พัฒนาระบบบริการสารสนเทศห้องสมุดด้วย Mobile Applications </t>
  </si>
  <si>
    <t xml:space="preserve">         1) ฐานข้อมูลสารสนเทศดิจิทัลพระบาทสมเด็จพระปกเกล้าเจ้าอยู่หัว พระผู้ทรงพากเพียรเรียนรู้ตลอดชีวิต</t>
  </si>
  <si>
    <t xml:space="preserve">              - ฝ่ายบริการสื่อการศึกษา</t>
  </si>
  <si>
    <t xml:space="preserve">              - ฝ่ายบริการสนเทศ</t>
  </si>
  <si>
    <t xml:space="preserve">              - ศูนย์เทคโนโลยีบรรณสารสนเทศ</t>
  </si>
  <si>
    <t>หน้า</t>
  </si>
  <si>
    <t xml:space="preserve">               (•  สารสนเทศ ร.7) </t>
  </si>
  <si>
    <t xml:space="preserve">               (•  สารสนเทศ ศาสตราจารย์ ดร.วิจิตร ศรีสอ้าน) </t>
  </si>
  <si>
    <t xml:space="preserve">               (•  เอกสารจดหมายเหตุมหาวิทยาลัย) </t>
  </si>
  <si>
    <t>กิจกรรมหลักที่ 2: จัดหา บำรุงรักษาครุภัณฑ์และโปรแกรมคอมพิวเตอร์</t>
  </si>
  <si>
    <t>รายการ</t>
  </si>
  <si>
    <t xml:space="preserve">        1) กำหนดคุณลักษณะครุภัณฑ์ ประสานการจัดซื้อ ทดสอบการทำงานตรวจรับ</t>
  </si>
  <si>
    <t xml:space="preserve">        2) ดำเนินการด้านเทคนิคการติดตั้ง การใช้งาน การบำรุงรักษา</t>
  </si>
  <si>
    <t xml:space="preserve">        2)  โครงการฝึกอบรมการใช้งานเครือข่ายสังคมเพื่อการปฏิบัติงานและให้บริการ</t>
  </si>
  <si>
    <t xml:space="preserve">        3)  บุคลากรที่เข้ารับการฝึกอบรมเสริมทักษะด้านเทคโนโลยีสารสนเทศและเทคโนโลยีสมัยใหม่</t>
  </si>
  <si>
    <t xml:space="preserve">        - (ศูนย์เทคโนฯ : ทุกช่องทางยกเว้นฐานข้อมูลออนไลน์)</t>
  </si>
  <si>
    <t xml:space="preserve">        - (น.บริการสื่อสิ่งพิมพ์ :  เฉพาะฐานข้อมูลออนไลน์)</t>
  </si>
  <si>
    <t>จัดหา</t>
  </si>
  <si>
    <t>วิเคราะห์</t>
  </si>
  <si>
    <t xml:space="preserve">                    - แจ้งข่าวบริการทางอีเมล์ และ SMS</t>
  </si>
  <si>
    <t>พี่เพ็ญขอปรับ 24 มีค. 57</t>
  </si>
  <si>
    <t>ห้องสมุดสาขา</t>
  </si>
  <si>
    <t xml:space="preserve">3. จำนวนระเบียนรายการเอกสารจดหมายเหตุมหาวิทยาลัยทางอิเล็กทรอนิกส์ (เป้าหมาย   10  ระเบียน) (นับสะสม)
 </t>
  </si>
  <si>
    <t>แก้ใขชื่อกิจกรรมย่อยให้สอดคล้องกับตัวกิจกรรม</t>
  </si>
  <si>
    <t>กิจกรรมหลักที่ 3  พัฒนาบุคลากร ให้บริการผู้ใช้และสำรวจความพึงพอใจการใช้บริการ</t>
  </si>
  <si>
    <t>งาน</t>
  </si>
  <si>
    <t>ปรึกษาเลขาฯ แล้ว 27-3-57</t>
  </si>
  <si>
    <t>กิจกรรม</t>
  </si>
  <si>
    <t>ปรับตัวเลขกับพี่ตุ๊กตา 27-3-57</t>
  </si>
  <si>
    <t>พี่ศิรินยืนยัน 27-3-57</t>
  </si>
  <si>
    <t xml:space="preserve">         1)  สำรวจเพื่อเตรียมการคัดออกหนังสือ</t>
  </si>
  <si>
    <t>พี่ตุ๊กตาเพิ่มค่าเป้าหมาย 27-3-57</t>
  </si>
  <si>
    <t>ตอบกิจกรรมในแผนยุทธศาสตร์ 5 ปี ของ ข้อ 2)  ม.ด้วย</t>
  </si>
  <si>
    <t xml:space="preserve">      2) จัดสื่อการศึกษาทดแทน มุม มสธ. 2 แห่ง </t>
  </si>
  <si>
    <t>พี่เพ็ญขอปรับชื่อกิจกรรม 27-3-57</t>
  </si>
  <si>
    <t xml:space="preserve">               (•  ศูนย์เทคโนฯ : คลังปัญญา ตำรา มสธ. และสารสนเทศอื่นฯ ตามคำขอ)</t>
  </si>
  <si>
    <t xml:space="preserve">         2) ฐานข้อมูลสารสนเทศดิจิทัลนนทบุรีศึกษา</t>
  </si>
  <si>
    <t xml:space="preserve">         3) ฐานข้อมูลสารสนเทศดิจิทัลศาสตราจารย์ ดร.วิจิตร ศรีสอ้าน</t>
  </si>
  <si>
    <t xml:space="preserve">         4) ฐานข้อมูลสารสนเทศคลังปัญญา ตำรา มสธ. </t>
  </si>
  <si>
    <t xml:space="preserve">         5) ฐานข้อมูลสารสนเทศดิจิทัลวิทยานิพนธ์และการศึกษาค้นคว้าอิสระ</t>
  </si>
  <si>
    <t xml:space="preserve">         6) ฐานข้อมูลสารสนเทศดิจิทัลบทความวารสาร </t>
  </si>
  <si>
    <t xml:space="preserve">        1) แก้ไขข้อไม่พึงพอใจของผู้ใช้บริการ e-Library พร้อมพัฒนาแบบประเมินใหม่บนเว็บ</t>
  </si>
  <si>
    <t xml:space="preserve">        2) สรุปและวิเคราะห์ความพึงพอใจของผู้ใช้บริการระบบ e-Library</t>
  </si>
  <si>
    <t>ของหน่วยงาน  สำนักบรรณสารสนเทศ</t>
  </si>
  <si>
    <t>หน.ศูนย์แจ้งว่าขาดฝ่ายเทคนิค</t>
  </si>
  <si>
    <t>ตัวชี้วัด : เชิงปริมาณ</t>
  </si>
  <si>
    <t xml:space="preserve">        1) แก้ปัญหา บำรุงรักษาครุภัณฑ์ และอุปกรณ์คอมพิวเตอร์ </t>
  </si>
  <si>
    <t xml:space="preserve">        2) แก้ปัญหา บำรุงรักษาเครือข่ายคอมพิวเตอร์ห้องสมุด</t>
  </si>
  <si>
    <t>หน.ศูนย์แก้ไข 2) 31-3-57</t>
  </si>
  <si>
    <t xml:space="preserve">                  (• น.ห้องสมุดสาขา) ชุดวิชา (16,376) + หนังสืออ่านประกอบ (1,222 ) + หลักสูตร มสธ. (2,304)</t>
  </si>
  <si>
    <t xml:space="preserve">                  (• ซีดีรอมหนังสือส่วนพระองค์)</t>
  </si>
  <si>
    <t>แฟ้ม-เล่ม-เรื่อง-แผ่น</t>
  </si>
  <si>
    <t xml:space="preserve">               (• หนังสือ สื่อโสตฯ สื่ออิเล็กทรอนิกส์  (น.วิเคราะห์ฯ) </t>
  </si>
  <si>
    <t xml:space="preserve">         5) งานบริการการใช้ทรัพยากรสารสนเทศ (การจัดเรียงขึ้นชั้น)</t>
  </si>
  <si>
    <t xml:space="preserve">            -  การให้การศึกษาเป็นรายบุคคล/กลุ่ม  (การแนะนำการใช้ห้องสมุดและการค้นคว้าสารสนเทศ 
ณ จุดบริการ)</t>
  </si>
  <si>
    <t xml:space="preserve">                    - ประชาสัมพันธ์ข่าวบริการทางเว็บห้องสมุด และ Social media </t>
  </si>
  <si>
    <t xml:space="preserve">          1) หนังสือ วพ./IS มสธ.</t>
  </si>
  <si>
    <t xml:space="preserve">          1) การเบิกค่าใช้จ่ายศูนย์บริการการศึกษาเฉพาะกิจ มุม มสธ. (81 แห่ง)</t>
  </si>
  <si>
    <t xml:space="preserve">          2) การเบิกค่าใช้จ่ายศูนย์วิทยบริการบัณฑิตศึกษา   (2 แห่ง)</t>
  </si>
  <si>
    <t>แถวที่  214   นศ.ป.เอก   แก้เป็น   นักศึกษาปริญญาเอก</t>
  </si>
  <si>
    <t>แถวที่  237 และ 238   ตัดคำว่า กิจกรรม  ออก</t>
  </si>
  <si>
    <t xml:space="preserve">แถวที่  278   ตัดออก </t>
  </si>
  <si>
    <t>แถวที่  279  เปลี่ยนลำดับข้อ จาก 2)  เป็น  1)   และแถวที่ 283  เปลี่ยนลำดับจาก 3)  เป็น 2)</t>
  </si>
  <si>
    <t xml:space="preserve">          1) พัฒนาเนื้อหาสารสนเทศเกี่ยวกับประชาคมอาเซียน</t>
  </si>
  <si>
    <t>กิจกรรมหลักที่ 3 จัดบริการวัสดุการศึกษาประกอบการเรียนการสอนให้กับนักศึกษาปริญญาเอก</t>
  </si>
  <si>
    <t>-</t>
  </si>
  <si>
    <t>1. ร้อยละของบุคลากรที่ผ่านการอบรม STOU Culture</t>
  </si>
  <si>
    <t>คะแนน</t>
  </si>
  <si>
    <t>2. คะแนนความสำเร็จของการประเมินการปฏิบัติราชการประจำปีตามคำรับรองฯ</t>
  </si>
  <si>
    <t>(12/57)</t>
  </si>
  <si>
    <t>(6/58)</t>
  </si>
  <si>
    <t>3. ร้อยละของผลการดำเนินงานตามมติ ข้อสังเกต และข้อเสนอแนะของสภามหาวิทยาลัยของสำนัก (ถ้ามี)</t>
  </si>
  <si>
    <t xml:space="preserve"> กองแผนตัดตัวชี้วัด 2. ร้อยละของจำนวนระเบียนที่จัดทำเป็นเครื่องมือช่วยค้นทรัพยากร สารสนเทศในฐานข้อมูลห้องสมุดออนไลน์ (Clas01 และ Clas02) (เป้าหมาย 7,797 ระเบียน)  (นับสะสม)</t>
  </si>
  <si>
    <t>2. ร้อยละของจำนวนผู้ใช้ห้องสมุดทุกช่องทางเมื่อเทียบกับเป้าหมาย  (เป้าหมาย 592,550 ราย) (นับซ้ำ)  (นับสะสม)</t>
  </si>
  <si>
    <t xml:space="preserve"> กองแผนงานตัดตัวชี้วัด 1. ระดับความพึงพอใจของผู้รับบริการห้องสมุด ณ ที่ทำการห้องสมุดส่วนกลาง</t>
  </si>
  <si>
    <t>ตัวชี้วัด : เชิงเวลา</t>
  </si>
  <si>
    <t xml:space="preserve">1. ร้อยละของจำนวนทรัพยากรสารสนเทศใหม่เมื่อเทียบกับเป้าหมาย (หนังสือ วารสาร สื่อโสตทัศน์ สื่ออิเล็กทรอนิกส์ สื่อลักษณะพิเศษ)  (เป้าหมาย 40,661 ชื่อเรื่อง-เล่ม-แผ่น-ตลับ-ฐาน-แฟ้ม) (นับสะสม)           </t>
  </si>
  <si>
    <t>2 ตัวชี้วัดนี้กองแผนงานเพิ่มเติม</t>
  </si>
  <si>
    <t>กองแผนเพิ่มกิจกรรม</t>
  </si>
  <si>
    <t>1. อำนวยการและธุรการ</t>
  </si>
  <si>
    <t>2. งานบริหารทั่วไป</t>
  </si>
  <si>
    <t xml:space="preserve">        1)  จัดทำแผน/โครงการและงบประมาณประจำปี</t>
  </si>
  <si>
    <t xml:space="preserve">        2) รายงานผลการดำเนินงานตามแผนปฏิบัติราชการประจำปี ภายในวันที่ 5 ของทุกเดือน (AE)</t>
  </si>
  <si>
    <t xml:space="preserve">        1)  การจัดทำคำรับรองการปฏิบัติราชการประจำปี</t>
  </si>
  <si>
    <t xml:space="preserve">        2)  จัดทำรายงานผลการดำเนินงานตามลตามคำรับรองการปฏิบัติราชการประจำปี (e-Performance) รอบ 6 , 9 , 12 เดือน</t>
  </si>
  <si>
    <t xml:space="preserve">   2.3 จัดทำรายงานผลการดำเนินงานตามแผนปฏิบัติราชการประจำปีเป็นรายไตรมาส</t>
  </si>
  <si>
    <t xml:space="preserve">   2.5 ระบบควบคุมภายในและบริหารความเสี่ยง</t>
  </si>
  <si>
    <t xml:space="preserve">   2.4 จัดทำและรายงานการประกันคุณภาพการศึกษาของหน่วยงาน</t>
  </si>
  <si>
    <t xml:space="preserve">        1) จัดทำแผนบริหารความเสี่ยงและระบบควบคุมภายใน  (แบบ บสน. 1)</t>
  </si>
  <si>
    <t xml:space="preserve">        2) รายงานผลการดำเนินงานตามแผนบริหารความเสี่ยงและควบคุมภายใน  (แบบ บสน. 2)</t>
  </si>
  <si>
    <t xml:space="preserve">   2.6 การจัดการความรู้</t>
  </si>
  <si>
    <t xml:space="preserve">        1)  มีการดำเนินการจัดการความรู้ตามเกณฑ์มาตรฐาน สกอ. 7.2 : การพัฒนาสถาบันสู่สถาบันเรียนรู้</t>
  </si>
  <si>
    <t xml:space="preserve">   2.7 จัดทำข้อมูลการประเมินผลการพิจารณาเลื่อนเงินเดือนประจำปี</t>
  </si>
  <si>
    <t>กองแผนงานเพิ่มกิจกรรม</t>
  </si>
  <si>
    <t>3. ระยะเวลาการจัดทำสัญญาจัดซื้อจัดจ้างของรายการงบลงทุนทั้งหมดที่ได้รับจัดสรรเงินรายได้</t>
  </si>
  <si>
    <t>ไตรมาส</t>
  </si>
  <si>
    <t>4. ร้อยละของรายการงบลงทุนทั้งหมดที่ได้รับจัดสรรเงินรายได้  (รวมเพิ่ม/เปลี่ยนแปลงรายการระหว่างปี) มีการเบิกจ่ายภายในปีงบประมาณตามงวดงานในสัญญาจัดซื้อจัดจ้างที่กำหนด</t>
  </si>
  <si>
    <t xml:space="preserve">          1) จัดหาหนังสือให้แก่นักศึกษาคณาจารย์ในระดับบัณฑิตศึกษา (เป็นประมาณการตามข้อมูลหลักสูตรที่จะเปิดสอน ส่วนผลการดำเนินงานจะเป็นไปตามข้อมูลที่สาขาขอความอนุเคราะห์มา)</t>
  </si>
  <si>
    <t xml:space="preserve">          2) จัดทำข้อมูลบัตรรายการฯ (CIP) สำหรับสิ่งพิมพ์ที่มหาวิทยาลัยจัดพิมพ์)</t>
  </si>
  <si>
    <t xml:space="preserve">        2) สำรวจความพึงพอใจของบรรณารักษ์ มุม มสธ. ต่อการดำเนินงานของ สบ.</t>
  </si>
  <si>
    <t>แก้ไขล่าสุดตามที่ปิ๊กส่งหลังจากงบประมาณผ่านสภามหาวิทยาลัยพิจารณาเห็นชอบ (16 ตค. 57</t>
  </si>
  <si>
    <t>1. จำนวนฐานข้อมูล  เว็บไซต์ สื่อสังคมออนไลน์ และนิทรรศการออนไลน์ที่พัฒนาใหม่ (นับสะสม)</t>
  </si>
  <si>
    <t>2. ร้อยละของจำนวนผู้ใช้บริการสารสนเทศในระบบ  e-Library  ( เป้าหมาย   456,500   ราย)  (นับสะสม)</t>
  </si>
  <si>
    <t>5. ร้อยละของจำนวนระเบียนสารสนเทศดิจิทัลที่จัดทำในระบบห้องสมุดดิจิทัล  (เป้าหมาย  840  ระเบียน)</t>
  </si>
  <si>
    <t>4. ร้อยละที่เพิ่มขึ้นของจำนวนชุดวิชาในโครงการคลังปัญญาตำรา มสธ. (เทียบกับจำนวนชุดวิชาที่ดำเนินการไปแล้วระหว่างปี 2553-2557 = 850) (นับสะสม)</t>
  </si>
  <si>
    <t>กองแผนตัดตัวชี้วัดออกและได้มีการเพิ่มเข้ามาอีก</t>
  </si>
  <si>
    <t>6. ระยะเวลาการจัดทำสัญญาจัดซื้อจัดจ้างของรายการงบลงทุนทั้งหมดที่ได้รับจัดสรรเงินรายได้</t>
  </si>
  <si>
    <t>7. ร้อยละของรายการงบลงทุนทั้งหมดที่ได้รับจัดสรรเงินรายได้ (รวมเพิ่ม/เปลี่ยนแปลงรายการระหว่างปี) มีการเบิกจ่ายภายในปีงบประมาณตามงาดงานในสัญญาจัดซื้อจัดจ้างที่กำหนด</t>
  </si>
  <si>
    <t>กองแผนเพิ่มตัวชี้วัดนี้</t>
  </si>
  <si>
    <t>3 ตัวชี้วัดกองแผนงานเพิ่มมา</t>
  </si>
  <si>
    <t>key in</t>
  </si>
  <si>
    <t xml:space="preserve">     1.8  จัดทำแผนจัดซื้อจัดจ้างของรายการงบลงทุนทั้งหมดที่ได้รับจัดสรรเงินรายได้ (รวมเพิ่ม/เปลี่ยนแปลงระหว่างปี) เพื่อจัดส่งให้กองพัสดุจัดทำสัญญาจัดซื้อจัดจ้าง</t>
  </si>
  <si>
    <t xml:space="preserve">   2.8 ควบคุมงบประมาณ และเบิกจ่ายงบประมาณ</t>
  </si>
  <si>
    <t xml:space="preserve">   2.9 การพัฒนาระบบงานในรูปแบบ Cross Function </t>
  </si>
  <si>
    <t xml:space="preserve">   2.10 กิจกรรมส่งเสริมความรับผิดชอบต่อสังคม (CSR) </t>
  </si>
  <si>
    <t>r20+25+26+29+35+36+37+38</t>
  </si>
  <si>
    <t>r21+22</t>
  </si>
  <si>
    <t>r27+28</t>
  </si>
  <si>
    <t>r30+31+32</t>
  </si>
  <si>
    <t>r41+42</t>
  </si>
  <si>
    <t>ฉบับ/ครั้ง</t>
  </si>
  <si>
    <t>r44+45</t>
  </si>
  <si>
    <t>(9/58)</t>
  </si>
  <si>
    <t>(12/58)</t>
  </si>
  <si>
    <t>(4/57)</t>
  </si>
  <si>
    <t>(1/58)</t>
  </si>
  <si>
    <t>(2/58)</t>
  </si>
  <si>
    <t>(3/58)</t>
  </si>
  <si>
    <t>r50+51</t>
  </si>
  <si>
    <t>r57+58+59</t>
  </si>
  <si>
    <t>r74+88+89+98+111</t>
  </si>
  <si>
    <t>r75+87</t>
  </si>
  <si>
    <t>r76+81+86</t>
  </si>
  <si>
    <t>r77+78+79+80</t>
  </si>
  <si>
    <t>r82+83+84+85</t>
  </si>
  <si>
    <t>r90+97</t>
  </si>
  <si>
    <t>r91+94</t>
  </si>
  <si>
    <t>r92+93</t>
  </si>
  <si>
    <t>r95+96</t>
  </si>
  <si>
    <t>r99</t>
  </si>
  <si>
    <t>r100+103+107</t>
  </si>
  <si>
    <t>r101+102</t>
  </si>
  <si>
    <t>r104</t>
  </si>
  <si>
    <t>r105+106</t>
  </si>
  <si>
    <t>r108</t>
  </si>
  <si>
    <t>r109+110</t>
  </si>
  <si>
    <t>r112+113+114+115</t>
  </si>
  <si>
    <t>r118+121+126+127</t>
  </si>
  <si>
    <t>r119+120</t>
  </si>
  <si>
    <t>r122+123</t>
  </si>
  <si>
    <t>r124+125</t>
  </si>
  <si>
    <t>r129+132+133+136+138</t>
  </si>
  <si>
    <t>r130+131</t>
  </si>
  <si>
    <t>r134+135</t>
  </si>
  <si>
    <t>r137</t>
  </si>
  <si>
    <t>r139+140+141+142</t>
  </si>
  <si>
    <t>r144+145+146</t>
  </si>
  <si>
    <t>r147+148</t>
  </si>
  <si>
    <t>r150</t>
  </si>
  <si>
    <t>r154+155+156</t>
  </si>
  <si>
    <t>r159+160</t>
  </si>
  <si>
    <t>r162+163+164+165</t>
  </si>
  <si>
    <t>r167+168+171+172</t>
  </si>
  <si>
    <t>r169+170</t>
  </si>
  <si>
    <t>r175+176</t>
  </si>
  <si>
    <t>จัดหาฯ</t>
  </si>
  <si>
    <t>วารสาร</t>
  </si>
  <si>
    <t>สื่อโสตฯ</t>
  </si>
  <si>
    <t>สนเทศฯ</t>
  </si>
  <si>
    <t>วารสารฯ</t>
  </si>
  <si>
    <t>วิเคราะห์ฯ</t>
  </si>
  <si>
    <t>สื่อสิ่งพิมพ์ฯ</t>
  </si>
  <si>
    <t>วราสาร</t>
  </si>
  <si>
    <t>r182+183</t>
  </si>
  <si>
    <t>r189+190</t>
  </si>
  <si>
    <t>r192+193+194</t>
  </si>
  <si>
    <t>r198+200</t>
  </si>
  <si>
    <t>r199+201</t>
  </si>
  <si>
    <t>สื่อโสตทัศน์</t>
  </si>
  <si>
    <t>r204+205+206</t>
  </si>
  <si>
    <t>r209+210+211</t>
  </si>
  <si>
    <t>r208+212+213</t>
  </si>
  <si>
    <t>r215+216</t>
  </si>
  <si>
    <t>r218</t>
  </si>
  <si>
    <t>r221+225+233</t>
  </si>
  <si>
    <t>&lt;2</t>
  </si>
  <si>
    <t>r261+262</t>
  </si>
  <si>
    <t>r264+265+266+267+268</t>
  </si>
  <si>
    <t>r271</t>
  </si>
  <si>
    <t>r273</t>
  </si>
  <si>
    <t>r260+263+269+272</t>
  </si>
  <si>
    <t>r275+276+277+278+279+280</t>
  </si>
  <si>
    <t>บริการสื่อฯ</t>
  </si>
  <si>
    <t>สนเทศ</t>
  </si>
  <si>
    <t>r283+284+285</t>
  </si>
  <si>
    <t>r282+286</t>
  </si>
  <si>
    <t>r259</t>
  </si>
  <si>
    <t>r274*100/840</t>
  </si>
  <si>
    <t>r278*100/850</t>
  </si>
  <si>
    <t>r295</t>
  </si>
  <si>
    <t>r310*100/456500</t>
  </si>
  <si>
    <t>r73*100/40661</t>
  </si>
  <si>
    <t>r153*100/592550</t>
  </si>
  <si>
    <t>เป้าหมายกองแผนกำหนดทั้งปี</t>
  </si>
  <si>
    <t>สำนักทำได้ทั้งปี</t>
  </si>
  <si>
    <t>ทำได้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</si>
  <si>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</si>
  <si>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</si>
  <si>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</si>
  <si>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</si>
  <si>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</si>
  <si>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</si>
  <si>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</si>
  <si>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</si>
  <si>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</si>
  <si>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</si>
  <si>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</si>
  <si>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</si>
  <si>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r>
      <rPr>
        <u/>
        <sz val="12"/>
        <rFont val="TH SarabunPSK"/>
        <family val="2"/>
      </rPr>
      <t>&gt;</t>
    </r>
    <r>
      <rPr>
        <sz val="12"/>
        <rFont val="TH SarabunPSK"/>
        <family val="2"/>
      </rPr>
      <t>20</t>
    </r>
  </si>
  <si>
    <r>
      <rPr>
        <u/>
        <sz val="12"/>
        <rFont val="TH SarabunPSK"/>
        <family val="2"/>
      </rPr>
      <t>&gt;</t>
    </r>
    <r>
      <rPr>
        <sz val="12"/>
        <rFont val="TH SarabunPSK"/>
        <family val="2"/>
      </rPr>
      <t>4.15</t>
    </r>
  </si>
  <si>
    <r>
      <rPr>
        <u/>
        <sz val="12"/>
        <rFont val="TH SarabunPSK"/>
        <family val="2"/>
      </rPr>
      <t>&gt;</t>
    </r>
    <r>
      <rPr>
        <sz val="12"/>
        <rFont val="TH SarabunPSK"/>
        <family val="2"/>
      </rPr>
      <t>90</t>
    </r>
  </si>
  <si>
    <r>
      <rPr>
        <b/>
        <sz val="12"/>
        <color rgb="FFFF0000"/>
        <rFont val="TH SarabunPSK"/>
        <family val="2"/>
      </rPr>
      <t xml:space="preserve">กิจกรรมย่อย 1.1 </t>
    </r>
    <r>
      <rPr>
        <sz val="12"/>
        <color rgb="FFFF0000"/>
        <rFont val="TH SarabunPSK"/>
        <family val="2"/>
      </rPr>
      <t xml:space="preserve"> อำนวยการและบริหารงานทั่วไปของ สบ.</t>
    </r>
  </si>
  <si>
    <r>
      <t>&lt;</t>
    </r>
    <r>
      <rPr>
        <sz val="12"/>
        <rFont val="TH SarabunPSK"/>
        <family val="2"/>
      </rPr>
      <t xml:space="preserve"> 2</t>
    </r>
  </si>
  <si>
    <r>
      <t xml:space="preserve">กิจกรรมย่อย 1.1  </t>
    </r>
    <r>
      <rPr>
        <sz val="12"/>
        <color rgb="FFFF0000"/>
        <rFont val="TH SarabunPSK"/>
        <family val="2"/>
      </rPr>
      <t>จัดหาทรัพยากรสารสนเทศใหม่</t>
    </r>
  </si>
  <si>
    <r>
      <t xml:space="preserve">                     </t>
    </r>
    <r>
      <rPr>
        <i/>
        <sz val="12"/>
        <rFont val="Wingdings 2"/>
        <family val="1"/>
        <charset val="2"/>
      </rPr>
      <t>¬</t>
    </r>
    <r>
      <rPr>
        <i/>
        <sz val="12"/>
        <rFont val="TH SarabunPSK"/>
        <family val="2"/>
      </rPr>
      <t xml:space="preserve"> ส่วนกลาง </t>
    </r>
  </si>
  <si>
    <r>
      <t xml:space="preserve">                     </t>
    </r>
    <r>
      <rPr>
        <i/>
        <sz val="12"/>
        <rFont val="Wingdings 2"/>
        <family val="1"/>
        <charset val="2"/>
      </rPr>
      <t>¬</t>
    </r>
    <r>
      <rPr>
        <i/>
        <sz val="12"/>
        <rFont val="TH SarabunPSK"/>
        <family val="2"/>
      </rPr>
      <t xml:space="preserve"> ศวน. </t>
    </r>
  </si>
  <si>
    <r>
      <t xml:space="preserve">                     </t>
    </r>
    <r>
      <rPr>
        <i/>
        <sz val="12"/>
        <rFont val="Wingdings 2"/>
        <family val="1"/>
        <charset val="2"/>
      </rPr>
      <t>¬</t>
    </r>
    <r>
      <rPr>
        <i/>
        <sz val="12"/>
        <rFont val="TH SarabunPSK"/>
        <family val="2"/>
      </rPr>
      <t xml:space="preserve"> ศวบ. </t>
    </r>
  </si>
  <si>
    <r>
      <t xml:space="preserve">                     </t>
    </r>
    <r>
      <rPr>
        <i/>
        <sz val="12"/>
        <rFont val="Wingdings 2"/>
        <family val="1"/>
        <charset val="2"/>
      </rPr>
      <t>¬</t>
    </r>
    <r>
      <rPr>
        <i/>
        <sz val="12"/>
        <rFont val="TH SarabunPSK"/>
        <family val="2"/>
      </rPr>
      <t xml:space="preserve"> มุม มสธ. </t>
    </r>
  </si>
  <si>
    <r>
      <t xml:space="preserve">                     </t>
    </r>
    <r>
      <rPr>
        <i/>
        <sz val="12"/>
        <rFont val="Wingdings 2"/>
        <family val="1"/>
        <charset val="2"/>
      </rPr>
      <t>¬</t>
    </r>
    <r>
      <rPr>
        <i/>
        <sz val="12"/>
        <rFont val="TH SarabunPSK"/>
        <family val="2"/>
      </rPr>
      <t xml:space="preserve"> ศวน. 10 ศูนย์ </t>
    </r>
  </si>
  <si>
    <r>
      <t xml:space="preserve">                     </t>
    </r>
    <r>
      <rPr>
        <i/>
        <sz val="12"/>
        <color theme="6" tint="-0.499984740745262"/>
        <rFont val="Wingdings 2"/>
        <family val="1"/>
        <charset val="2"/>
      </rPr>
      <t>¬</t>
    </r>
    <r>
      <rPr>
        <i/>
        <sz val="12"/>
        <color theme="6" tint="-0.499984740745262"/>
        <rFont val="TH SarabunPSK"/>
        <family val="2"/>
      </rPr>
      <t xml:space="preserve"> ส่วนกลาง </t>
    </r>
  </si>
  <si>
    <r>
      <t xml:space="preserve">                     </t>
    </r>
    <r>
      <rPr>
        <i/>
        <sz val="12"/>
        <color theme="6" tint="-0.499984740745262"/>
        <rFont val="Wingdings 2"/>
        <family val="1"/>
        <charset val="2"/>
      </rPr>
      <t>¬</t>
    </r>
    <r>
      <rPr>
        <i/>
        <sz val="12"/>
        <color theme="6" tint="-0.499984740745262"/>
        <rFont val="TH SarabunPSK"/>
        <family val="2"/>
      </rPr>
      <t xml:space="preserve"> ศวน. </t>
    </r>
  </si>
  <si>
    <r>
      <t xml:space="preserve">กิจกรรมย่อย 1.2  </t>
    </r>
    <r>
      <rPr>
        <sz val="12"/>
        <color rgb="FFFF0000"/>
        <rFont val="TH SarabunPSK"/>
        <family val="2"/>
      </rPr>
      <t>จัดทำระเบียนและเตรียมทรัพยากรสารสนเทศใหม่ให้พร้อมบริการ</t>
    </r>
  </si>
  <si>
    <r>
      <t xml:space="preserve">กิจกรรมย่อย 1.3  </t>
    </r>
    <r>
      <rPr>
        <sz val="12"/>
        <color rgb="FFFF0000"/>
        <rFont val="TH SarabunPSK"/>
        <family val="2"/>
      </rPr>
      <t>อนุรักษ์วัสดุสารสนเทศ</t>
    </r>
  </si>
  <si>
    <r>
      <t xml:space="preserve">กิจกรรมย่อย 1.4  </t>
    </r>
    <r>
      <rPr>
        <sz val="12"/>
        <color rgb="FFFF0000"/>
        <rFont val="TH SarabunPSK"/>
        <family val="2"/>
      </rPr>
      <t xml:space="preserve">สำรวจเพื่อเตรียมการคัดออก/จำหน่ายออกทรัพยากรสารสนเทศ  </t>
    </r>
  </si>
  <si>
    <r>
      <t xml:space="preserve">กิจกรรมย่อย 2.1 </t>
    </r>
    <r>
      <rPr>
        <sz val="12"/>
        <color rgb="FFFF0000"/>
        <rFont val="TH SarabunPSK"/>
        <family val="2"/>
      </rPr>
      <t>บริการห้องสมุด ณ ที่ทำการ มสธ.</t>
    </r>
  </si>
  <si>
    <r>
      <t xml:space="preserve">กิจกรรมย่อย 2.2 </t>
    </r>
    <r>
      <rPr>
        <sz val="12"/>
        <color rgb="FFFF0000"/>
        <rFont val="TH SarabunPSK"/>
        <family val="2"/>
      </rPr>
      <t>บริการระหว่างห้องสมุด</t>
    </r>
  </si>
  <si>
    <r>
      <t xml:space="preserve">กิจกรรมย่อย 2.3 </t>
    </r>
    <r>
      <rPr>
        <sz val="12"/>
        <color rgb="FFFF0000"/>
        <rFont val="TH SarabunPSK"/>
        <family val="2"/>
      </rPr>
      <t>บริการห้องสมุด มุม มสธ.และศูนย์วิทยบริการบัณฑิตศึกษา</t>
    </r>
  </si>
  <si>
    <r>
      <t xml:space="preserve">กิจกรรมย่อย 2.4  </t>
    </r>
    <r>
      <rPr>
        <sz val="12"/>
        <color rgb="FFFF0000"/>
        <rFont val="TH SarabunPSK"/>
        <family val="2"/>
      </rPr>
      <t>บริการหน่วยงานภายใน</t>
    </r>
  </si>
  <si>
    <r>
      <t xml:space="preserve">กิจกรรมย่อย 2.5 </t>
    </r>
    <r>
      <rPr>
        <sz val="12"/>
        <color rgb="FFFF0000"/>
        <rFont val="TH SarabunPSK"/>
        <family val="2"/>
      </rPr>
      <t>เผยแพร่สารสนเทศอัตลักษณ์ของมหาวิทยาลัย</t>
    </r>
  </si>
  <si>
    <r>
      <t xml:space="preserve">กิจกรรมย่อย 2.6 </t>
    </r>
    <r>
      <rPr>
        <sz val="12"/>
        <color rgb="FFFF0000"/>
        <rFont val="TH SarabunPSK"/>
        <family val="2"/>
      </rPr>
      <t>งานให้การศึกษาผู้ใช้และส่งเสริมการใช้ห้องสมุด</t>
    </r>
  </si>
  <si>
    <r>
      <t xml:space="preserve">กิจกรรมย่อย 2.7 </t>
    </r>
    <r>
      <rPr>
        <sz val="12"/>
        <color rgb="FFFF0000"/>
        <rFont val="TH SarabunPSK"/>
        <family val="2"/>
      </rPr>
      <t>งานสำรวจความพึงพอใจผู้รับบริการห้องสมุด</t>
    </r>
  </si>
  <si>
    <r>
      <t xml:space="preserve">กิจกรรมย่อย 4.1  </t>
    </r>
    <r>
      <rPr>
        <sz val="12"/>
        <color rgb="FFFF0000"/>
        <rFont val="TH SarabunPSK"/>
        <family val="2"/>
      </rPr>
      <t>ความร่วมมือโครงการ ThaiLIS , โครงการพัฒนาห้องสมุดสถาบันอุดมศึกษา, ความร่วมมือ PULINET</t>
    </r>
  </si>
  <si>
    <r>
      <t xml:space="preserve">กิจกรรมย่อย 4.2 </t>
    </r>
    <r>
      <rPr>
        <sz val="12"/>
        <color rgb="FFFF0000"/>
        <rFont val="TH SarabunPSK"/>
        <family val="2"/>
      </rPr>
      <t xml:space="preserve">ความร่วมมือกับหน่วยงานภายนอก  เช่น  กศน.  กรมราชทัณฑ์ </t>
    </r>
  </si>
  <si>
    <r>
      <t xml:space="preserve">กิจกรรมย่อย 4.3 </t>
    </r>
    <r>
      <rPr>
        <sz val="12"/>
        <color rgb="FFFF0000"/>
        <rFont val="TH SarabunPSK"/>
        <family val="2"/>
      </rPr>
      <t xml:space="preserve">ความร่วมมือกับเครือข่ายบริการห้องสมุดของ มสธ. </t>
    </r>
  </si>
  <si>
    <r>
      <t xml:space="preserve">    </t>
    </r>
    <r>
      <rPr>
        <sz val="12"/>
        <rFont val="TH SarabunPSK"/>
        <family val="2"/>
      </rPr>
      <t xml:space="preserve">  1) นิเทศงาน มุม มสธ. 4  ครั้ง</t>
    </r>
  </si>
  <si>
    <r>
      <rPr>
        <b/>
        <sz val="12"/>
        <rFont val="TH SarabunPSK"/>
        <family val="2"/>
      </rPr>
      <t xml:space="preserve">1) การกำหนดตัวชี้วัด : </t>
    </r>
    <r>
      <rPr>
        <sz val="12"/>
        <rFont val="TH SarabunPSK"/>
        <family val="2"/>
      </rPr>
      <t>ควรสะท้อนผลสำเร็จตามวัตถุประสงค์ของแต่ละผลผลิต / โครงการยุทธศาสตร์ กับงบประมาณที่ควรได้รับจัดสรร ตลอดจนเชื่อมโยงกับตัวชี้วัดในแผนยุทธศาสตร์หน่วยงานระยะ 5 ปี ซึ่งจำแนกเป็น 4 มิติ ดังนี้ คือ</t>
    </r>
  </si>
  <si>
    <r>
      <rPr>
        <b/>
        <sz val="12"/>
        <rFont val="TH SarabunPSK"/>
        <family val="2"/>
      </rPr>
      <t>1.1 ตัวชี้วัดเชิงปริมาณ :</t>
    </r>
    <r>
      <rPr>
        <sz val="12"/>
        <rFont val="TH SarabunPSK"/>
        <family val="2"/>
      </rPr>
      <t xml:space="preserve"> เป็นตัวชี้วัดที่ถูกกำหนดขึ้นเพื่อใช้วัดสิ่งที่นับได้ หรือสิ่งที่มีลักษณะเชิงกายภาพ โดยมีหน่วยการวัด เช่น จำนวน ร้อยละ เป็นต้น</t>
    </r>
  </si>
  <si>
    <r>
      <rPr>
        <b/>
        <sz val="12"/>
        <rFont val="TH SarabunPSK"/>
        <family val="2"/>
      </rPr>
      <t>1.2 ตัวชี้วัดเชิงคุณภาพ :</t>
    </r>
    <r>
      <rPr>
        <sz val="12"/>
        <rFont val="TH SarabunPSK"/>
        <family val="2"/>
      </rPr>
      <t xml:space="preserve"> เป็นตัวชี้วัดที่ไม่สามารถวัดเป็นค่าเชิงปริมาณได้ การวัดอิงกับค่าเป้าหมายที่มีลักษณะพรรณนา หรือเป็นการอธิบายถึงเกณฑ์การประเมิน ณ ระดับค่าเป้าหมายต่าง ๆ </t>
    </r>
  </si>
  <si>
    <r>
      <rPr>
        <b/>
        <sz val="12"/>
        <rFont val="TH SarabunPSK"/>
        <family val="2"/>
      </rPr>
      <t xml:space="preserve">1.3 ตัวชี้วัดเชิงระยะเวลา </t>
    </r>
    <r>
      <rPr>
        <sz val="12"/>
        <rFont val="TH SarabunPSK"/>
        <family val="2"/>
      </rPr>
      <t>: เป็นการวัดความสำเร็จด้วยระยะเวลาในการดำเนินงานว่าตรงตามเป้าหมาย / แผนที่กำหนดไว้หรือไม่</t>
    </r>
  </si>
  <si>
    <r>
      <rPr>
        <b/>
        <sz val="12"/>
        <rFont val="TH SarabunPSK"/>
        <family val="2"/>
      </rPr>
      <t xml:space="preserve">1.4 ตัวชี้วัดเชิงต้นทุน </t>
    </r>
    <r>
      <rPr>
        <sz val="12"/>
        <rFont val="TH SarabunPSK"/>
        <family val="2"/>
      </rPr>
      <t xml:space="preserve">: เป็นการตรวจสอบว่างบประมาณที่ใช้ในการดำเนินงานของผลผลิต / โครงการยุทธศาสตร์ ได้มีการใช้จ่ายไปไม่เกินจำนวนงบประมาณที่กำหนด </t>
    </r>
  </si>
  <si>
    <r>
      <rPr>
        <b/>
        <sz val="12"/>
        <rFont val="TH SarabunPSK"/>
        <family val="2"/>
      </rPr>
      <t>2) การกำหนดค่าเป้าหมายตัวชี้วัด :</t>
    </r>
    <r>
      <rPr>
        <sz val="12"/>
        <rFont val="TH SarabunPSK"/>
        <family val="2"/>
      </rPr>
      <t xml:space="preserve">  พิจารณาจากผลการดำเนินงานที่ผ่านมาของหน่วยงานจากผลประกันคุณภาพภายในหน่วยงาน, ผลการประเมินแผนยุทธศาสตร์หน่วยงาน, ผลการประเมินคำรับรองการปฏิบัติราชการประจำปีของหน่วยงาน </t>
    </r>
  </si>
  <si>
    <r>
      <t xml:space="preserve">3) การกำหนดกิจกรรมหลัก : </t>
    </r>
    <r>
      <rPr>
        <sz val="12"/>
        <rFont val="TH SarabunPSK"/>
        <family val="2"/>
      </rPr>
      <t>ควรเป็นกิจกรรมที่ใช้อยู่ในระบบ 3 มิติแล้ว ยกเว้นหากมีการเปลี่ยนแปลงก็ต่อเมื่อมีกิจกรรมใหม่ที่จะเกิดขึ้นในปีงบประมาณ 2558  หรือกิจกรรมดังกล่าวเสร็จสิ้นลงแล้วในปี 2558</t>
    </r>
  </si>
  <si>
    <r>
      <t xml:space="preserve">4) การกำหนดกิจกรรมย่อย : </t>
    </r>
    <r>
      <rPr>
        <sz val="12"/>
        <rFont val="TH SarabunPSK"/>
        <family val="2"/>
      </rPr>
      <t xml:space="preserve">จากปัญหาที่พบในการบันทึกข้อมูลลงระบบ AE ในระบบ 3 มิติ ที่มีการแตกกิจกรรมย่อยมากเกินไปทำให้ใช้ระยะเวลาเข้าถึงการบันทึกข้อมูลในระบบแต่ละข้อค่อนข้างมาก ดังนั้นหน่วยงานควรทบทวนกิจกรรมย่อย </t>
    </r>
  </si>
  <si>
    <r>
      <t>5) การกำหนดค่าเป้าหมายในกิจกรรมย่อย : เ</t>
    </r>
    <r>
      <rPr>
        <sz val="12"/>
        <rFont val="TH SarabunPSK"/>
        <family val="2"/>
      </rPr>
      <t>ป็นค่าเป้าหมายของกิจกรรมที่จะเกิดขึ้นในปีงบประมาณ 2558 จำแนกเป็นรายไตรมาส</t>
    </r>
  </si>
  <si>
    <r>
      <t xml:space="preserve">6) การระบุงบประมาณ : </t>
    </r>
    <r>
      <rPr>
        <sz val="12"/>
        <rFont val="TH SarabunPSK"/>
        <family val="2"/>
      </rPr>
      <t>เป็นการคิดค่าใช้จ่ายประจำปีจากการดำเนินกิจกรรมที่ปรากฎในแผน จำแนกตามประเภทรายจ่าย โดยใส่ตัวเลขงบประมาณที่กิจกรรมหลักเท่านั้น</t>
    </r>
  </si>
  <si>
    <r>
      <t xml:space="preserve">7) การระบุแหล่งงบประมาณ : </t>
    </r>
    <r>
      <rPr>
        <sz val="12"/>
        <rFont val="TH SarabunPSK"/>
        <family val="2"/>
      </rPr>
      <t>เป็นการระบุแหล่งงบประมาณที่ใช้ในแต่ละผลผลิต</t>
    </r>
  </si>
  <si>
    <r>
      <t>8) การระบุผู้รับผิดชอบ :</t>
    </r>
    <r>
      <rPr>
        <sz val="12"/>
        <rFont val="TH SarabunPSK"/>
        <family val="2"/>
      </rPr>
      <t xml:space="preserve"> เป็นการระบุผู้รับผิดชอบในตัวชี้วัด และกิจกรรมดำเนินการของแต่ละผลผลิต หรือโครงการยุทธศาสตร์</t>
    </r>
  </si>
  <si>
    <r>
      <t xml:space="preserve">แถวที่  286   เปลี่ยนชื่อกิจกรรมย่อยที่ 1.4  เป็น  </t>
    </r>
    <r>
      <rPr>
        <sz val="12"/>
        <color rgb="FFFF0000"/>
        <rFont val="Angsana New"/>
        <family val="1"/>
      </rPr>
      <t xml:space="preserve"> จัดหาและให้บริการ</t>
    </r>
    <r>
      <rPr>
        <sz val="12"/>
        <rFont val="Angsana New"/>
        <family val="1"/>
      </rPr>
      <t>ระบบบริการสืบค้นสารสนเทศอิเล็กทรอนิกส์...</t>
    </r>
  </si>
  <si>
    <t>สล.</t>
  </si>
  <si>
    <t>เทคนิค</t>
  </si>
  <si>
    <t>ฝ.บริการ</t>
  </si>
  <si>
    <t>เทคโนฯ</t>
  </si>
  <si>
    <t>ห้องฯสาขา</t>
  </si>
  <si>
    <t>r310</t>
  </si>
  <si>
    <t>นับผลผลิตสุดท้าย</t>
  </si>
  <si>
    <r>
      <rPr>
        <b/>
        <sz val="12"/>
        <color rgb="FFFF0000"/>
        <rFont val="TH SarabunPSK"/>
        <family val="2"/>
      </rPr>
      <t>กิจกรรมย่อย 3.1</t>
    </r>
    <r>
      <rPr>
        <sz val="12"/>
        <color rgb="FFFF0000"/>
        <rFont val="TH SarabunPSK"/>
        <family val="2"/>
      </rPr>
      <t xml:space="preserve"> จัดหา /จัดทำและบริการนำส่งวัสดุการศึกษาประกอบการเรียนการสอนให้กับนักศึกษาปริญญาเอก   (ยอดประมาณการ นศ. ป.เอก ที่จะลงทะเบียน ภาค 1/57 = 260 คน ที่มา: สบฑ.)</t>
    </r>
  </si>
  <si>
    <t xml:space="preserve">      3) จัดสัมมนาบุคลากรเครือข่ายห้องสมุดของ มสธ. </t>
  </si>
  <si>
    <r>
      <rPr>
        <b/>
        <sz val="12"/>
        <color rgb="FFFF0000"/>
        <rFont val="TH SarabunPSK"/>
        <family val="2"/>
      </rPr>
      <t>กิจกรรมย่อย 1.1</t>
    </r>
    <r>
      <rPr>
        <sz val="12"/>
        <color rgb="FFFF0000"/>
        <rFont val="TH SarabunPSK"/>
        <family val="2"/>
      </rPr>
      <t xml:space="preserve"> พัฒนาระบบฐานข้อมูล เว็บไซต์ สื่อสังคมออนไลน์ และนิทรรศการออนไลน์ใหม่</t>
    </r>
  </si>
  <si>
    <r>
      <rPr>
        <b/>
        <sz val="12"/>
        <color rgb="FFFF0000"/>
        <rFont val="TH SarabunPSK"/>
        <family val="2"/>
      </rPr>
      <t>กิจกรรมย่อย 1.2</t>
    </r>
    <r>
      <rPr>
        <sz val="12"/>
        <color rgb="FFFF0000"/>
        <rFont val="TH SarabunPSK"/>
        <family val="2"/>
      </rPr>
      <t xml:space="preserve"> พัฒนาสารสนเทศดิจิทัลในระบบห้องสมุดดิจิทัล</t>
    </r>
  </si>
  <si>
    <r>
      <rPr>
        <b/>
        <sz val="12"/>
        <color rgb="FFFF0000"/>
        <rFont val="TH SarabunPSK"/>
        <family val="2"/>
      </rPr>
      <t>กิจกรรมย่อย 1.3</t>
    </r>
    <r>
      <rPr>
        <sz val="12"/>
        <color rgb="FFFF0000"/>
        <rFont val="TH SarabunPSK"/>
        <family val="2"/>
      </rPr>
      <t xml:space="preserve"> พัฒนาข้อมูลและเนื้อหาสารสนเทศดิจิทัลเพื่อการบริการ</t>
    </r>
  </si>
  <si>
    <r>
      <rPr>
        <b/>
        <sz val="12"/>
        <color rgb="FFFF0000"/>
        <rFont val="TH SarabunPSK"/>
        <family val="2"/>
      </rPr>
      <t>กิจกรรมย่อย 1.4 จัดหาและให้บริการระบบบริการสืบค้น</t>
    </r>
    <r>
      <rPr>
        <sz val="12"/>
        <color rgb="FFFF0000"/>
        <rFont val="TH SarabunPSK"/>
        <family val="2"/>
      </rPr>
      <t>สารสนเทศอิเล็กทรอนิกส์ที่ห้องสมุดจัดให้บริการ (Single Search)</t>
    </r>
  </si>
  <si>
    <r>
      <rPr>
        <b/>
        <sz val="12"/>
        <color rgb="FFFF0000"/>
        <rFont val="TH SarabunPSK"/>
        <family val="2"/>
      </rPr>
      <t>กิจกรรมย่อย 1.5</t>
    </r>
    <r>
      <rPr>
        <sz val="12"/>
        <color rgb="FFFF0000"/>
        <rFont val="TH SarabunPSK"/>
        <family val="2"/>
      </rPr>
      <t xml:space="preserve"> แปลงสารสนเทศให้เป็นสารสนเทศดิจิทัล</t>
    </r>
  </si>
  <si>
    <r>
      <rPr>
        <b/>
        <sz val="12"/>
        <color rgb="FFFF0000"/>
        <rFont val="TH SarabunPSK"/>
        <family val="2"/>
      </rPr>
      <t>กิจกรรมย่อย 1.6</t>
    </r>
    <r>
      <rPr>
        <sz val="12"/>
        <color rgb="FFFF0000"/>
        <rFont val="TH SarabunPSK"/>
        <family val="2"/>
      </rPr>
      <t xml:space="preserve"> พัฒนาระบบสืบค้นเอกสารจดหมายเหตุทางอิเล็กทรอนิกส์</t>
    </r>
  </si>
  <si>
    <r>
      <rPr>
        <b/>
        <sz val="12"/>
        <color rgb="FFFF0000"/>
        <rFont val="TH SarabunPSK"/>
        <family val="2"/>
      </rPr>
      <t>กิจกรรมย่อย 2.1</t>
    </r>
    <r>
      <rPr>
        <sz val="12"/>
        <color rgb="FFFF0000"/>
        <rFont val="TH SarabunPSK"/>
        <family val="2"/>
      </rPr>
      <t xml:space="preserve"> จัดหาครุภัณฑ์คอมพิวเตอร์ โปรแกรมและอุปกรณ์</t>
    </r>
  </si>
  <si>
    <r>
      <rPr>
        <b/>
        <sz val="12"/>
        <color rgb="FFFF0000"/>
        <rFont val="TH SarabunPSK"/>
        <family val="2"/>
      </rPr>
      <t>กิจกรรมย่อย 2.2</t>
    </r>
    <r>
      <rPr>
        <sz val="12"/>
        <color rgb="FFFF0000"/>
        <rFont val="TH SarabunPSK"/>
        <family val="2"/>
      </rPr>
      <t xml:space="preserve"> บำรุงรักษาระบบห้องสมุดอัตโนมัติ และระบบเครือข่ายคอมพิวเตอร์</t>
    </r>
  </si>
  <si>
    <r>
      <t xml:space="preserve">กิจกรรมย่อย 2.3  </t>
    </r>
    <r>
      <rPr>
        <sz val="12"/>
        <color rgb="FFFF0000"/>
        <rFont val="TH SarabunPSK"/>
        <family val="2"/>
      </rPr>
      <t>แก้ไขปัญหา บำรุงรักษาครุภัณฑ์และอุปกรณ์คอมพิวเตอร์</t>
    </r>
  </si>
  <si>
    <r>
      <rPr>
        <b/>
        <sz val="12"/>
        <color rgb="FFFF0000"/>
        <rFont val="TH SarabunPSK"/>
        <family val="2"/>
      </rPr>
      <t>กิจกรรมย่อย 3.1</t>
    </r>
    <r>
      <rPr>
        <sz val="12"/>
        <color rgb="FFFF0000"/>
        <rFont val="TH SarabunPSK"/>
        <family val="2"/>
      </rPr>
      <t xml:space="preserve"> พัฒนาบุคลากรให้มีความรู้และทักษะด้านเทคโนโลยีสารสนเทศและเทคโนโลยีสมัยใหม่</t>
    </r>
  </si>
  <si>
    <r>
      <rPr>
        <b/>
        <sz val="12"/>
        <color rgb="FFFF0000"/>
        <rFont val="TH SarabunPSK"/>
        <family val="2"/>
      </rPr>
      <t>กิจกรรมย่อย 3.2</t>
    </r>
    <r>
      <rPr>
        <sz val="12"/>
        <color rgb="FFFF0000"/>
        <rFont val="TH SarabunPSK"/>
        <family val="2"/>
      </rPr>
      <t xml:space="preserve"> ให้บริการผู้ใช้บริการสารสนเทศในระบบ e-library</t>
    </r>
  </si>
  <si>
    <r>
      <rPr>
        <b/>
        <sz val="12"/>
        <color rgb="FFFF0000"/>
        <rFont val="TH SarabunPSK"/>
        <family val="2"/>
      </rPr>
      <t>กิจกรรมย่อย 3.3</t>
    </r>
    <r>
      <rPr>
        <sz val="12"/>
        <color rgb="FFFF0000"/>
        <rFont val="TH SarabunPSK"/>
        <family val="2"/>
      </rPr>
      <t xml:space="preserve"> ประเมินความพึงพอใจและแก้ไขข้อไม่พึงพอใจของผู้ใช้บริการระบบ e-Library</t>
    </r>
  </si>
  <si>
    <t>งานยังไม่ถึงเป้าหมาย</t>
  </si>
  <si>
    <t>คำสั่งนับตัวซ้ำ =countif(ลากเมาส์คลุม,พิมพ์ตัวเลข)</t>
  </si>
  <si>
    <t>คำสั่งทำการเปรียบเทียบ  home --&gt; conditional Formatting  --&gt; Hightlight cells rules  --&gt; Less than</t>
  </si>
  <si>
    <t>21-23</t>
  </si>
  <si>
    <t>31-32</t>
  </si>
  <si>
    <t>R261 หัวหน้าศูนย์ขอแก้ไขเมื่อวันที่ 20 พย57จาก            (1) ระบบงาน Office Timeline บริหารโครงการ เป็น ฐานข้อมูลการพัฒนาบุคลากร สบ.</t>
  </si>
  <si>
    <t xml:space="preserve">             (1) ฐานข้อมูลการพัฒนาบุคลากร สบ.</t>
  </si>
  <si>
    <t>R265 หัวหน้าศูนย์ขอแก้เมื่อวันที่ 20 พย.57จาก             (2) เว็บไซต์คลังพัสดุ สำนักบรรณสารสนเทศ เป็น เว็บไชต์ระบบจัดเก็บเอกสารผ่านเครือข่าย(DMS)</t>
  </si>
  <si>
    <t xml:space="preserve">             (2)  เว็บไชต์ระบบจัดเก็บเอกสารผ่านเครือข่าย (DMS)</t>
  </si>
  <si>
    <t xml:space="preserve">             (5) เว็บไซต์ระบบสารสนเทศทางภูมิศาสตร์ เรื่อง วัดในอำเภอปากเกร็ด</t>
  </si>
  <si>
    <t>R268 หัวหน้าศูนย์ขอแก้ไขเมื่อวันที่ 20 พย.57 จาก         (5) เว็บไซต์ระบบสารสนเทศทางภูมิศาสตร์  เป็น               (5) เว็บไซต์ระบบสารสนเทศทางภูมิศาสตร์ เรื่อง วัดในอำเภอปากเกร็ด</t>
  </si>
  <si>
    <t xml:space="preserve">          2) ให้บริการสาระความรู้ผ่านเครือข่ายสังคม และบล็อกบรรณะสาระความรู้</t>
  </si>
  <si>
    <t>R286 หัวหน้าศูนย์ขอแก้ไขเมื่อวันที่ 20 พย.57 จาก           2) ให้บริการสาระความรู้ผ่านเครือข่ายสังคม  เป็น            2) ให้บริการสาระความรู้ผ่านเครือข่ายสังคม และบล็อกบรรณะสาระความรู้</t>
  </si>
  <si>
    <t xml:space="preserve">        1)  โครงการฝึกอบรมทักษะการใช้งานเทคโนโลยีสมัยใหม่ในงานบริการห้องสมุด</t>
  </si>
  <si>
    <t xml:space="preserve">              (• น.สารสนเทศ ร.7)</t>
  </si>
  <si>
    <t xml:space="preserve">              (• น.การศึกษาทางไกล)</t>
  </si>
  <si>
    <t xml:space="preserve">              (•   น.จดหมายเหตุมหาวิทยาลัย)</t>
  </si>
  <si>
    <t xml:space="preserve">              (•  น.บริการสื่อสิ่งพิมพ์   (walk in , โทรศัพท์ ,โทรสาร ,อีเมล์) </t>
  </si>
  <si>
    <t xml:space="preserve">      4) ร่วมกิจกรรมส่งเสริมการใช้มุม มสธ.</t>
  </si>
  <si>
    <t>r287+288+289</t>
  </si>
  <si>
    <t>r292+293+294+295</t>
  </si>
  <si>
    <t>r299</t>
  </si>
  <si>
    <t>r303+304</t>
  </si>
  <si>
    <t>r308+309</t>
  </si>
  <si>
    <t>r312+313</t>
  </si>
  <si>
    <t>r315+316</t>
  </si>
  <si>
    <t>R296  แอนยืนยันคงไว้ 27-3-57  และ แอนยืนยันค่าเป้าหมาย 31-3-57</t>
  </si>
  <si>
    <t>วันที่ 20 พ.ย 57 หัวหน้าศูนย์ของแทรกระหว่าง R287-R288 เพิ่มงาน -ฝ่ายบริการสนเทศ ค่าเป้าหมาย 4ไตรมาส =20  แต่ละไตรมาสเท่ากัน  5  5  5  5   ยังไม่ได้แก้ไข เพราะมีเพิ่ม Row</t>
  </si>
  <si>
    <t>วันที่ 20 พ.ย 57 .R307 หัวหน้าศูนย์ขอแก้ไขเมื่อวันที่ 20 พย.57จาก        1)  โครงการฝึกอบรมทักษะการใช้งาน Mobile Applications ในงานบริการห้องสมุด เป็น         1)  โครงการฝึกอบรมทักษะการใช้งาน เทคโนโลยีสมัยใหม่ในงานบริการห้องสมุด</t>
  </si>
  <si>
    <t>r222</t>
  </si>
  <si>
    <t>r226</t>
  </si>
  <si>
    <t>r234+238+239</t>
  </si>
  <si>
    <t xml:space="preserve">R46  เมื่อวันที่ 26 มิถุนายน2558 แขกของปรับ R46 เพื่อให้เป็นไปตามกระบวนงานที่แท้จริง ดังนั้นจึงขอปรับข้อมูล ดังนี้  เดือนธันวาคมเป็น  1 เดือนมกราคม เป็น 0  เดือนมีนาคม เป็น 1  เดือนพฤษภาคม เป็น 0 </t>
  </si>
  <si>
    <t xml:space="preserve">R50  เมื่อวันที่ 26 มิถุนายน2558 แขกของปรับ R50  เพื่อให้เป็นไปตามกระบวนงานที่แท้จริง(การวางแผนต้องทำตั้งแต่ต้นปี ลืมลงคะ) ดังนั้นจึงขอปรับข้อมูล ดังนี้  เดือนตุลาคม เป็น  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</si>
</sst>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3" formatCode="_-* #,##0.00_-;\-* #,##0.00_-;_-* &quot;-&quot;??_-;_-@_-"/>
    <numFmt numFmtId="187" formatCode="_-* #,##0_-;\-* #,##0_-;_-* &quot;-&quot;??_-;_-@_-"/>
    <numFmt numFmtId="188" formatCode="0_ ;\-0\ "/>
    <numFmt numFmtId="189" formatCode="#,##0_ ;\-#,##0\ "/>
    <numFmt numFmtId="190" formatCode="_-* #,##0.00_-;\-* #,##0.00_-;_-* &quot;-&quot;_-;_-@_-"/>
  </numFmts>
  <fonts count="65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charset val="222"/>
    </font>
    <font>
      <sz val="11"/>
      <color indexed="8"/>
      <name val="Tahoma"/>
      <family val="2"/>
      <charset val="222"/>
    </font>
    <font>
      <sz val="10"/>
      <name val="Arial"/>
      <family val="2"/>
    </font>
    <font>
      <sz val="11"/>
      <color indexed="8"/>
      <name val="Calibri"/>
      <family val="2"/>
      <charset val="222"/>
    </font>
    <font>
      <sz val="12"/>
      <color indexed="12"/>
      <name val="AngsanaUPC"/>
      <family val="1"/>
      <charset val="222"/>
    </font>
    <font>
      <sz val="12"/>
      <name val="TH SarabunPSK"/>
      <family val="2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</font>
    <font>
      <sz val="11"/>
      <color indexed="10"/>
      <name val="Angsana New"/>
      <family val="1"/>
    </font>
    <font>
      <b/>
      <u/>
      <sz val="12.5"/>
      <color indexed="8"/>
      <name val="TH SarabunPSK"/>
      <family val="2"/>
    </font>
    <font>
      <b/>
      <sz val="10"/>
      <name val="TH SarabunPSK"/>
      <family val="2"/>
    </font>
    <font>
      <sz val="11"/>
      <name val="TH SarabunPSK"/>
      <family val="2"/>
    </font>
    <font>
      <sz val="9"/>
      <name val="TH SarabunPSK"/>
      <family val="2"/>
    </font>
    <font>
      <sz val="8"/>
      <name val="TH SarabunPSK"/>
      <family val="2"/>
    </font>
    <font>
      <sz val="12"/>
      <color rgb="FF0000CC"/>
      <name val="TH SarabunPSK"/>
      <family val="2"/>
    </font>
    <font>
      <sz val="10"/>
      <color rgb="FFFF0000"/>
      <name val="TH SarabunPSK"/>
      <family val="2"/>
    </font>
    <font>
      <sz val="12"/>
      <name val="Angsana New"/>
      <family val="1"/>
    </font>
    <font>
      <sz val="12"/>
      <color rgb="FFFF0000"/>
      <name val="TH SarabunPSK"/>
      <family val="2"/>
    </font>
    <font>
      <b/>
      <sz val="12"/>
      <name val="TH SarabunPSK"/>
      <family val="2"/>
    </font>
    <font>
      <sz val="12"/>
      <color indexed="8"/>
      <name val="TH SarabunPSK"/>
      <family val="2"/>
    </font>
    <font>
      <sz val="12"/>
      <color theme="1"/>
      <name val="Tahoma"/>
      <family val="2"/>
      <charset val="222"/>
      <scheme val="minor"/>
    </font>
    <font>
      <sz val="12"/>
      <color theme="1"/>
      <name val="TH SarabunPSK"/>
      <family val="2"/>
    </font>
    <font>
      <b/>
      <sz val="12"/>
      <color rgb="FF0000CC"/>
      <name val="TH SarabunPSK"/>
      <family val="2"/>
    </font>
    <font>
      <b/>
      <sz val="12"/>
      <color theme="1"/>
      <name val="TH SarabunPSK"/>
      <family val="2"/>
    </font>
    <font>
      <sz val="12"/>
      <color rgb="FFFF0000"/>
      <name val="Tahoma"/>
      <family val="2"/>
      <charset val="222"/>
      <scheme val="minor"/>
    </font>
    <font>
      <b/>
      <sz val="12"/>
      <color rgb="FFFF0000"/>
      <name val="TH SarabunPSK"/>
      <family val="2"/>
    </font>
    <font>
      <u/>
      <sz val="12"/>
      <name val="TH SarabunPSK"/>
      <family val="2"/>
    </font>
    <font>
      <sz val="12"/>
      <name val="Tahoma"/>
      <family val="2"/>
      <charset val="222"/>
      <scheme val="minor"/>
    </font>
    <font>
      <sz val="12"/>
      <color theme="4" tint="-0.249977111117893"/>
      <name val="TH SarabunPSK"/>
      <family val="2"/>
    </font>
    <font>
      <b/>
      <sz val="12"/>
      <color theme="4" tint="-0.249977111117893"/>
      <name val="TH SarabunPSK"/>
      <family val="2"/>
    </font>
    <font>
      <sz val="12"/>
      <color theme="4" tint="-0.249977111117893"/>
      <name val="Tahoma"/>
      <family val="2"/>
      <charset val="222"/>
      <scheme val="minor"/>
    </font>
    <font>
      <sz val="12"/>
      <color rgb="FF0000FF"/>
      <name val="TH SarabunPSK"/>
      <family val="2"/>
    </font>
    <font>
      <sz val="12"/>
      <color rgb="FF0000FF"/>
      <name val="Tahoma"/>
      <family val="2"/>
      <charset val="222"/>
      <scheme val="minor"/>
    </font>
    <font>
      <i/>
      <sz val="12"/>
      <name val="TH SarabunPSK"/>
      <family val="2"/>
    </font>
    <font>
      <b/>
      <sz val="12"/>
      <color rgb="FFFF0000"/>
      <name val="Tahoma"/>
      <family val="2"/>
      <charset val="222"/>
      <scheme val="minor"/>
    </font>
    <font>
      <sz val="12"/>
      <color rgb="FF7030A0"/>
      <name val="TH SarabunPSK"/>
      <family val="2"/>
    </font>
    <font>
      <sz val="12"/>
      <color rgb="FF7030A0"/>
      <name val="Tahoma"/>
      <family val="2"/>
      <charset val="222"/>
      <scheme val="minor"/>
    </font>
    <font>
      <i/>
      <sz val="12"/>
      <name val="Wingdings 2"/>
      <family val="1"/>
      <charset val="2"/>
    </font>
    <font>
      <sz val="12"/>
      <color rgb="FF6600CC"/>
      <name val="TH SarabunPSK"/>
      <family val="2"/>
    </font>
    <font>
      <i/>
      <sz val="12"/>
      <color rgb="FF6600CC"/>
      <name val="TH SarabunPSK"/>
      <family val="2"/>
    </font>
    <font>
      <sz val="12"/>
      <color rgb="FF6600CC"/>
      <name val="Tahoma"/>
      <family val="2"/>
      <charset val="222"/>
      <scheme val="minor"/>
    </font>
    <font>
      <sz val="12"/>
      <color theme="6" tint="-0.499984740745262"/>
      <name val="TH SarabunPSK"/>
      <family val="2"/>
    </font>
    <font>
      <i/>
      <sz val="12"/>
      <color theme="6" tint="-0.499984740745262"/>
      <name val="TH SarabunPSK"/>
      <family val="2"/>
    </font>
    <font>
      <i/>
      <sz val="12"/>
      <color theme="6" tint="-0.499984740745262"/>
      <name val="Wingdings 2"/>
      <family val="1"/>
      <charset val="2"/>
    </font>
    <font>
      <sz val="12"/>
      <color theme="6" tint="-0.499984740745262"/>
      <name val="Tahoma"/>
      <family val="2"/>
      <charset val="222"/>
      <scheme val="minor"/>
    </font>
    <font>
      <i/>
      <sz val="12"/>
      <color theme="6" tint="-0.499984740745262"/>
      <name val="Tahoma"/>
      <family val="2"/>
      <charset val="222"/>
      <scheme val="minor"/>
    </font>
    <font>
      <sz val="12"/>
      <color theme="8" tint="-0.499984740745262"/>
      <name val="TH SarabunPSK"/>
      <family val="2"/>
    </font>
    <font>
      <sz val="12"/>
      <color theme="8" tint="-0.499984740745262"/>
      <name val="Tahoma"/>
      <family val="2"/>
      <charset val="222"/>
      <scheme val="minor"/>
    </font>
    <font>
      <i/>
      <sz val="12"/>
      <name val="Tahoma"/>
      <family val="2"/>
      <charset val="222"/>
      <scheme val="minor"/>
    </font>
    <font>
      <i/>
      <sz val="12"/>
      <color theme="1"/>
      <name val="TH SarabunPSK"/>
      <family val="2"/>
    </font>
    <font>
      <i/>
      <sz val="12"/>
      <color theme="1"/>
      <name val="Tahoma"/>
      <family val="2"/>
      <charset val="222"/>
      <scheme val="minor"/>
    </font>
    <font>
      <b/>
      <sz val="12"/>
      <color theme="1"/>
      <name val="Tahoma"/>
      <family val="2"/>
      <charset val="222"/>
      <scheme val="minor"/>
    </font>
    <font>
      <b/>
      <u/>
      <sz val="12"/>
      <color theme="0"/>
      <name val="TH SarabunPSK"/>
      <family val="2"/>
    </font>
    <font>
      <sz val="12"/>
      <color rgb="FFFF0000"/>
      <name val="Angsana New"/>
      <family val="1"/>
    </font>
    <font>
      <b/>
      <sz val="14"/>
      <name val="TH SarabunPSK"/>
      <family val="2"/>
    </font>
    <font>
      <b/>
      <sz val="11"/>
      <name val="TH SarabunPSK"/>
      <family val="2"/>
    </font>
    <font>
      <b/>
      <sz val="11"/>
      <color theme="1"/>
      <name val="TH SarabunPSK"/>
      <family val="2"/>
    </font>
    <font>
      <sz val="11"/>
      <color theme="1"/>
      <name val="TH SarabunPSK"/>
      <family val="2"/>
    </font>
    <font>
      <sz val="12"/>
      <name val="TH SarabunPSK"/>
      <charset val="222"/>
    </font>
    <font>
      <sz val="14"/>
      <name val="TH SarabunPSK"/>
      <charset val="222"/>
    </font>
    <font>
      <sz val="10"/>
      <color rgb="FF0000FF"/>
      <name val="TH SarabunPSK"/>
      <family val="2"/>
    </font>
    <font>
      <sz val="11"/>
      <color rgb="FF0000FF"/>
      <name val="TH SarabunPSK"/>
      <family val="2"/>
    </font>
    <font>
      <sz val="16"/>
      <name val="TH SarabunPSK"/>
      <charset val="222"/>
    </font>
  </fonts>
  <fills count="12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</fills>
  <borders count="67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 style="thin">
        <color theme="1"/>
      </left>
      <right style="thin">
        <color theme="1"/>
      </right>
      <top style="hair">
        <color indexed="64"/>
      </top>
      <bottom style="hair">
        <color theme="1"/>
      </bottom>
      <diagonal/>
    </border>
    <border>
      <left style="double">
        <color indexed="64"/>
      </left>
      <right/>
      <top style="hair">
        <color indexed="64"/>
      </top>
      <bottom style="hair">
        <color theme="1"/>
      </bottom>
      <diagonal/>
    </border>
    <border>
      <left style="thin">
        <color theme="1"/>
      </left>
      <right style="thin">
        <color theme="1"/>
      </right>
      <top/>
      <bottom style="hair">
        <color indexed="64"/>
      </bottom>
      <diagonal/>
    </border>
    <border>
      <left style="thin">
        <color theme="1"/>
      </left>
      <right style="thin">
        <color theme="1"/>
      </right>
      <top style="hair">
        <color indexed="64"/>
      </top>
      <bottom/>
      <diagonal/>
    </border>
    <border>
      <left style="thin">
        <color theme="1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hair">
        <color theme="1"/>
      </top>
      <bottom style="hair">
        <color theme="1"/>
      </bottom>
      <diagonal/>
    </border>
    <border>
      <left style="thin">
        <color theme="1"/>
      </left>
      <right style="thin">
        <color theme="1"/>
      </right>
      <top style="hair">
        <color theme="1"/>
      </top>
      <bottom/>
      <diagonal/>
    </border>
    <border>
      <left style="double">
        <color indexed="64"/>
      </left>
      <right style="thin">
        <color indexed="64"/>
      </right>
      <top style="hair">
        <color theme="1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auto="1"/>
      </right>
      <top style="hair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theme="0" tint="-0.34998626667073579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1" fillId="0" borderId="0"/>
    <xf numFmtId="0" fontId="8" fillId="0" borderId="0"/>
    <xf numFmtId="0" fontId="7" fillId="0" borderId="0"/>
    <xf numFmtId="0" fontId="9" fillId="0" borderId="0"/>
    <xf numFmtId="0" fontId="4" fillId="0" borderId="0"/>
    <xf numFmtId="0" fontId="5" fillId="0" borderId="1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409">
    <xf numFmtId="0" fontId="0" fillId="0" borderId="0" xfId="0"/>
    <xf numFmtId="0" fontId="6" fillId="5" borderId="0" xfId="0" applyFont="1" applyFill="1" applyProtection="1">
      <protection locked="0"/>
    </xf>
    <xf numFmtId="187" fontId="12" fillId="0" borderId="10" xfId="23" applyNumberFormat="1" applyFont="1" applyBorder="1" applyAlignment="1" applyProtection="1">
      <alignment horizontal="center" vertical="top" wrapText="1"/>
      <protection locked="0"/>
    </xf>
    <xf numFmtId="187" fontId="12" fillId="0" borderId="2" xfId="23" applyNumberFormat="1" applyFont="1" applyBorder="1" applyAlignment="1" applyProtection="1">
      <alignment horizontal="center" vertical="top" wrapText="1"/>
      <protection locked="0"/>
    </xf>
    <xf numFmtId="187" fontId="12" fillId="0" borderId="2" xfId="23" applyNumberFormat="1" applyFont="1" applyBorder="1" applyAlignment="1" applyProtection="1">
      <alignment horizontal="right" vertical="top"/>
      <protection locked="0"/>
    </xf>
    <xf numFmtId="0" fontId="6" fillId="0" borderId="0" xfId="0" applyFont="1" applyProtection="1">
      <protection locked="0"/>
    </xf>
    <xf numFmtId="0" fontId="17" fillId="0" borderId="26" xfId="0" applyNumberFormat="1" applyFont="1" applyFill="1" applyBorder="1" applyAlignment="1" applyProtection="1">
      <alignment vertical="top" wrapText="1"/>
      <protection locked="0"/>
    </xf>
    <xf numFmtId="0" fontId="18" fillId="0" borderId="0" xfId="12" applyFont="1" applyBorder="1" applyAlignment="1">
      <alignment horizontal="right"/>
    </xf>
    <xf numFmtId="0" fontId="18" fillId="0" borderId="0" xfId="12" applyFont="1" applyAlignment="1">
      <alignment horizontal="center"/>
    </xf>
    <xf numFmtId="0" fontId="18" fillId="0" borderId="0" xfId="12" applyFont="1"/>
    <xf numFmtId="0" fontId="20" fillId="5" borderId="0" xfId="12" applyFont="1" applyFill="1" applyBorder="1" applyAlignment="1">
      <alignment horizontal="center"/>
    </xf>
    <xf numFmtId="0" fontId="18" fillId="0" borderId="0" xfId="12" applyFont="1" applyBorder="1"/>
    <xf numFmtId="0" fontId="6" fillId="0" borderId="0" xfId="12" applyFont="1" applyBorder="1"/>
    <xf numFmtId="0" fontId="20" fillId="5" borderId="0" xfId="12" applyFont="1" applyFill="1" applyAlignment="1">
      <alignment horizontal="center"/>
    </xf>
    <xf numFmtId="0" fontId="21" fillId="0" borderId="0" xfId="12" applyFont="1" applyBorder="1"/>
    <xf numFmtId="0" fontId="20" fillId="0" borderId="9" xfId="12" applyFont="1" applyBorder="1" applyAlignment="1" applyProtection="1">
      <alignment horizontal="center" vertical="center"/>
      <protection locked="0"/>
    </xf>
    <xf numFmtId="0" fontId="22" fillId="0" borderId="65" xfId="0" applyFont="1" applyBorder="1" applyAlignment="1" applyProtection="1">
      <protection locked="0"/>
    </xf>
    <xf numFmtId="0" fontId="23" fillId="0" borderId="0" xfId="0" applyFont="1" applyProtection="1">
      <protection locked="0"/>
    </xf>
    <xf numFmtId="0" fontId="22" fillId="0" borderId="0" xfId="0" applyFont="1" applyProtection="1">
      <protection locked="0"/>
    </xf>
    <xf numFmtId="0" fontId="20" fillId="0" borderId="10" xfId="12" applyFont="1" applyBorder="1" applyAlignment="1" applyProtection="1">
      <alignment horizontal="center" vertical="center"/>
      <protection locked="0"/>
    </xf>
    <xf numFmtId="187" fontId="20" fillId="0" borderId="10" xfId="23" applyNumberFormat="1" applyFont="1" applyBorder="1" applyAlignment="1" applyProtection="1">
      <alignment horizontal="center" vertical="top"/>
      <protection locked="0"/>
    </xf>
    <xf numFmtId="0" fontId="20" fillId="0" borderId="2" xfId="12" applyFont="1" applyBorder="1" applyAlignment="1" applyProtection="1">
      <alignment horizontal="center" vertical="center"/>
      <protection locked="0"/>
    </xf>
    <xf numFmtId="187" fontId="20" fillId="0" borderId="2" xfId="23" applyNumberFormat="1" applyFont="1" applyBorder="1" applyAlignment="1" applyProtection="1">
      <alignment horizontal="center" vertical="top"/>
      <protection locked="0"/>
    </xf>
    <xf numFmtId="187" fontId="20" fillId="0" borderId="2" xfId="23" applyNumberFormat="1" applyFont="1" applyBorder="1" applyAlignment="1" applyProtection="1">
      <alignment horizontal="center"/>
      <protection locked="0"/>
    </xf>
    <xf numFmtId="0" fontId="20" fillId="0" borderId="3" xfId="12" applyFont="1" applyBorder="1" applyAlignment="1" applyProtection="1">
      <alignment horizontal="right"/>
      <protection locked="0"/>
    </xf>
    <xf numFmtId="0" fontId="20" fillId="0" borderId="17" xfId="12" applyFont="1" applyBorder="1" applyAlignment="1" applyProtection="1">
      <alignment horizontal="left" vertical="center"/>
      <protection locked="0"/>
    </xf>
    <xf numFmtId="0" fontId="20" fillId="0" borderId="18" xfId="12" applyFont="1" applyBorder="1" applyAlignment="1" applyProtection="1">
      <alignment vertical="top"/>
      <protection locked="0"/>
    </xf>
    <xf numFmtId="0" fontId="20" fillId="0" borderId="4" xfId="12" applyFont="1" applyBorder="1" applyAlignment="1" applyProtection="1">
      <alignment horizontal="right" vertical="center"/>
      <protection locked="0"/>
    </xf>
    <xf numFmtId="0" fontId="24" fillId="0" borderId="4" xfId="12" applyFont="1" applyBorder="1" applyAlignment="1" applyProtection="1">
      <alignment horizontal="right" vertical="top"/>
      <protection locked="0"/>
    </xf>
    <xf numFmtId="0" fontId="20" fillId="0" borderId="4" xfId="12" applyFont="1" applyBorder="1" applyAlignment="1" applyProtection="1">
      <alignment horizontal="center" vertical="top"/>
      <protection locked="0"/>
    </xf>
    <xf numFmtId="188" fontId="20" fillId="0" borderId="4" xfId="23" applyNumberFormat="1" applyFont="1" applyBorder="1" applyAlignment="1" applyProtection="1">
      <alignment horizontal="right" vertical="top"/>
      <protection locked="0"/>
    </xf>
    <xf numFmtId="188" fontId="20" fillId="0" borderId="19" xfId="23" applyNumberFormat="1" applyFont="1" applyBorder="1" applyAlignment="1" applyProtection="1">
      <alignment horizontal="right" vertical="top"/>
      <protection locked="0"/>
    </xf>
    <xf numFmtId="188" fontId="20" fillId="0" borderId="20" xfId="23" applyNumberFormat="1" applyFont="1" applyBorder="1" applyAlignment="1" applyProtection="1">
      <alignment horizontal="right" vertical="top"/>
      <protection locked="0"/>
    </xf>
    <xf numFmtId="0" fontId="21" fillId="0" borderId="21" xfId="12" applyFont="1" applyBorder="1" applyAlignment="1" applyProtection="1">
      <alignment vertical="top"/>
      <protection locked="0"/>
    </xf>
    <xf numFmtId="0" fontId="25" fillId="4" borderId="39" xfId="0" applyNumberFormat="1" applyFont="1" applyFill="1" applyBorder="1" applyAlignment="1" applyProtection="1">
      <alignment vertical="top" wrapText="1"/>
      <protection locked="0"/>
    </xf>
    <xf numFmtId="0" fontId="19" fillId="0" borderId="0" xfId="0" applyFont="1" applyProtection="1">
      <protection locked="0"/>
    </xf>
    <xf numFmtId="0" fontId="26" fillId="0" borderId="0" xfId="0" applyFont="1" applyProtection="1">
      <protection locked="0"/>
    </xf>
    <xf numFmtId="0" fontId="27" fillId="0" borderId="5" xfId="0" applyNumberFormat="1" applyFont="1" applyFill="1" applyBorder="1" applyAlignment="1" applyProtection="1">
      <alignment vertical="top" wrapText="1"/>
      <protection locked="0"/>
    </xf>
    <xf numFmtId="0" fontId="6" fillId="0" borderId="5" xfId="0" applyFont="1" applyBorder="1" applyAlignment="1" applyProtection="1">
      <alignment vertical="top"/>
      <protection locked="0"/>
    </xf>
    <xf numFmtId="0" fontId="20" fillId="0" borderId="5" xfId="0" applyNumberFormat="1" applyFont="1" applyFill="1" applyBorder="1" applyAlignment="1" applyProtection="1">
      <alignment vertical="top" wrapText="1"/>
      <protection locked="0"/>
    </xf>
    <xf numFmtId="0" fontId="6" fillId="0" borderId="5" xfId="14" applyNumberFormat="1" applyFont="1" applyFill="1" applyBorder="1" applyAlignment="1" applyProtection="1">
      <alignment vertical="top"/>
      <protection locked="0"/>
    </xf>
    <xf numFmtId="0" fontId="6" fillId="0" borderId="5" xfId="14" applyNumberFormat="1" applyFont="1" applyFill="1" applyBorder="1" applyAlignment="1" applyProtection="1">
      <alignment horizontal="center" vertical="top"/>
      <protection locked="0"/>
    </xf>
    <xf numFmtId="0" fontId="29" fillId="0" borderId="0" xfId="0" applyFont="1" applyProtection="1">
      <protection locked="0"/>
    </xf>
    <xf numFmtId="0" fontId="27" fillId="0" borderId="11" xfId="14" applyNumberFormat="1" applyFont="1" applyFill="1" applyBorder="1" applyAlignment="1" applyProtection="1">
      <alignment vertical="top" wrapText="1"/>
      <protection locked="0"/>
    </xf>
    <xf numFmtId="0" fontId="19" fillId="0" borderId="5" xfId="0" applyNumberFormat="1" applyFont="1" applyFill="1" applyBorder="1" applyAlignment="1" applyProtection="1">
      <alignment vertical="top" wrapText="1"/>
      <protection locked="0"/>
    </xf>
    <xf numFmtId="0" fontId="31" fillId="0" borderId="5" xfId="0" applyNumberFormat="1" applyFont="1" applyFill="1" applyBorder="1" applyAlignment="1" applyProtection="1">
      <alignment vertical="top" wrapText="1"/>
      <protection locked="0"/>
    </xf>
    <xf numFmtId="0" fontId="30" fillId="0" borderId="0" xfId="0" applyFont="1" applyProtection="1">
      <protection locked="0"/>
    </xf>
    <xf numFmtId="0" fontId="32" fillId="0" borderId="0" xfId="0" applyFont="1" applyProtection="1">
      <protection locked="0"/>
    </xf>
    <xf numFmtId="0" fontId="33" fillId="0" borderId="5" xfId="0" applyNumberFormat="1" applyFont="1" applyFill="1" applyBorder="1" applyAlignment="1" applyProtection="1">
      <alignment vertical="top" wrapText="1"/>
      <protection locked="0"/>
    </xf>
    <xf numFmtId="0" fontId="33" fillId="0" borderId="0" xfId="0" applyFont="1" applyProtection="1">
      <protection locked="0"/>
    </xf>
    <xf numFmtId="0" fontId="34" fillId="0" borderId="0" xfId="0" applyFont="1" applyProtection="1">
      <protection locked="0"/>
    </xf>
    <xf numFmtId="0" fontId="6" fillId="0" borderId="5" xfId="0" applyNumberFormat="1" applyFont="1" applyFill="1" applyBorder="1" applyAlignment="1" applyProtection="1">
      <alignment vertical="top" wrapText="1"/>
      <protection locked="0"/>
    </xf>
    <xf numFmtId="0" fontId="6" fillId="0" borderId="36" xfId="0" applyNumberFormat="1" applyFont="1" applyFill="1" applyBorder="1" applyAlignment="1" applyProtection="1">
      <alignment horizontal="center" vertical="top" wrapText="1"/>
      <protection locked="0"/>
    </xf>
    <xf numFmtId="0" fontId="35" fillId="0" borderId="5" xfId="0" applyNumberFormat="1" applyFont="1" applyFill="1" applyBorder="1" applyAlignment="1" applyProtection="1">
      <alignment vertical="top" wrapText="1"/>
      <protection locked="0"/>
    </xf>
    <xf numFmtId="0" fontId="35" fillId="0" borderId="36" xfId="0" applyNumberFormat="1" applyFont="1" applyFill="1" applyBorder="1" applyAlignment="1" applyProtection="1">
      <alignment horizontal="center" vertical="top" wrapText="1"/>
      <protection locked="0"/>
    </xf>
    <xf numFmtId="0" fontId="33" fillId="0" borderId="8" xfId="0" applyNumberFormat="1" applyFont="1" applyFill="1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vertical="top"/>
      <protection locked="0"/>
    </xf>
    <xf numFmtId="0" fontId="23" fillId="0" borderId="5" xfId="0" applyNumberFormat="1" applyFont="1" applyFill="1" applyBorder="1" applyAlignment="1" applyProtection="1">
      <alignment vertical="top" wrapText="1"/>
      <protection locked="0"/>
    </xf>
    <xf numFmtId="0" fontId="6" fillId="0" borderId="8" xfId="0" applyNumberFormat="1" applyFont="1" applyFill="1" applyBorder="1" applyAlignment="1" applyProtection="1">
      <alignment vertical="top" wrapText="1"/>
      <protection locked="0"/>
    </xf>
    <xf numFmtId="0" fontId="6" fillId="0" borderId="31" xfId="0" applyNumberFormat="1" applyFont="1" applyFill="1" applyBorder="1" applyAlignment="1" applyProtection="1">
      <alignment horizontal="center" vertical="top" wrapText="1"/>
      <protection locked="0"/>
    </xf>
    <xf numFmtId="0" fontId="33" fillId="5" borderId="26" xfId="0" applyNumberFormat="1" applyFont="1" applyFill="1" applyBorder="1" applyAlignment="1" applyProtection="1">
      <alignment vertical="top" wrapText="1"/>
      <protection locked="0"/>
    </xf>
    <xf numFmtId="0" fontId="34" fillId="5" borderId="0" xfId="0" applyFont="1" applyFill="1" applyProtection="1">
      <protection locked="0"/>
    </xf>
    <xf numFmtId="0" fontId="33" fillId="5" borderId="26" xfId="0" applyNumberFormat="1" applyFont="1" applyFill="1" applyBorder="1" applyAlignment="1" applyProtection="1">
      <alignment vertical="top" wrapText="1" readingOrder="1"/>
      <protection locked="0"/>
    </xf>
    <xf numFmtId="0" fontId="19" fillId="0" borderId="11" xfId="21" applyNumberFormat="1" applyFont="1" applyFill="1" applyBorder="1" applyAlignment="1" applyProtection="1">
      <alignment vertical="top" wrapText="1"/>
      <protection locked="0"/>
    </xf>
    <xf numFmtId="0" fontId="19" fillId="0" borderId="10" xfId="12" applyNumberFormat="1" applyFont="1" applyFill="1" applyBorder="1" applyAlignment="1" applyProtection="1">
      <alignment vertical="top" wrapText="1"/>
      <protection locked="0"/>
    </xf>
    <xf numFmtId="0" fontId="19" fillId="0" borderId="41" xfId="12" applyNumberFormat="1" applyFont="1" applyFill="1" applyBorder="1" applyAlignment="1" applyProtection="1">
      <alignment horizontal="center" vertical="top" wrapText="1"/>
      <protection locked="0"/>
    </xf>
    <xf numFmtId="0" fontId="27" fillId="0" borderId="35" xfId="12" applyNumberFormat="1" applyFont="1" applyFill="1" applyBorder="1" applyAlignment="1" applyProtection="1">
      <alignment horizontal="right" vertical="top" wrapText="1"/>
      <protection locked="0"/>
    </xf>
    <xf numFmtId="0" fontId="23" fillId="0" borderId="10" xfId="12" applyNumberFormat="1" applyFont="1" applyFill="1" applyBorder="1" applyAlignment="1" applyProtection="1">
      <alignment vertical="top" wrapText="1"/>
      <protection locked="0"/>
    </xf>
    <xf numFmtId="0" fontId="25" fillId="4" borderId="15" xfId="0" applyNumberFormat="1" applyFont="1" applyFill="1" applyBorder="1" applyAlignment="1" applyProtection="1">
      <alignment vertical="top" wrapText="1"/>
      <protection locked="0"/>
    </xf>
    <xf numFmtId="0" fontId="6" fillId="0" borderId="5" xfId="14" applyNumberFormat="1" applyFont="1" applyFill="1" applyBorder="1" applyAlignment="1" applyProtection="1">
      <alignment vertical="top" wrapText="1"/>
      <protection locked="0"/>
    </xf>
    <xf numFmtId="0" fontId="6" fillId="0" borderId="5" xfId="14" applyNumberFormat="1" applyFont="1" applyFill="1" applyBorder="1" applyAlignment="1" applyProtection="1">
      <alignment horizontal="center" vertical="top" wrapText="1"/>
      <protection locked="0"/>
    </xf>
    <xf numFmtId="0" fontId="27" fillId="0" borderId="11" xfId="0" applyNumberFormat="1" applyFont="1" applyFill="1" applyBorder="1" applyAlignment="1" applyProtection="1">
      <alignment vertical="top" wrapText="1"/>
      <protection locked="0"/>
    </xf>
    <xf numFmtId="0" fontId="27" fillId="0" borderId="26" xfId="0" applyNumberFormat="1" applyFont="1" applyFill="1" applyBorder="1" applyAlignment="1" applyProtection="1">
      <alignment vertical="top" wrapText="1"/>
      <protection locked="0"/>
    </xf>
    <xf numFmtId="0" fontId="27" fillId="0" borderId="43" xfId="0" applyNumberFormat="1" applyFont="1" applyFill="1" applyBorder="1" applyAlignment="1" applyProtection="1">
      <alignment vertical="top" wrapText="1"/>
      <protection locked="0"/>
    </xf>
    <xf numFmtId="0" fontId="27" fillId="0" borderId="0" xfId="0" applyFont="1" applyProtection="1">
      <protection locked="0"/>
    </xf>
    <xf numFmtId="0" fontId="36" fillId="0" borderId="0" xfId="0" applyFont="1" applyProtection="1">
      <protection locked="0"/>
    </xf>
    <xf numFmtId="0" fontId="33" fillId="0" borderId="26" xfId="0" applyNumberFormat="1" applyFont="1" applyFill="1" applyBorder="1" applyAlignment="1" applyProtection="1">
      <alignment vertical="top" wrapText="1"/>
      <protection locked="0"/>
    </xf>
    <xf numFmtId="0" fontId="33" fillId="0" borderId="43" xfId="0" applyNumberFormat="1" applyFont="1" applyFill="1" applyBorder="1" applyAlignment="1" applyProtection="1">
      <alignment vertical="top" wrapText="1"/>
      <protection locked="0"/>
    </xf>
    <xf numFmtId="0" fontId="6" fillId="0" borderId="26" xfId="0" applyNumberFormat="1" applyFont="1" applyFill="1" applyBorder="1" applyAlignment="1" applyProtection="1">
      <alignment vertical="top" wrapText="1"/>
      <protection locked="0"/>
    </xf>
    <xf numFmtId="0" fontId="6" fillId="0" borderId="43" xfId="0" applyNumberFormat="1" applyFont="1" applyFill="1" applyBorder="1" applyAlignment="1" applyProtection="1">
      <alignment vertical="top" wrapText="1"/>
      <protection locked="0"/>
    </xf>
    <xf numFmtId="0" fontId="37" fillId="0" borderId="43" xfId="0" applyNumberFormat="1" applyFont="1" applyFill="1" applyBorder="1" applyAlignment="1" applyProtection="1">
      <alignment vertical="top" wrapText="1"/>
      <protection locked="0"/>
    </xf>
    <xf numFmtId="0" fontId="37" fillId="0" borderId="0" xfId="0" applyFont="1" applyProtection="1">
      <protection locked="0"/>
    </xf>
    <xf numFmtId="0" fontId="38" fillId="0" borderId="0" xfId="0" applyFont="1" applyProtection="1">
      <protection locked="0"/>
    </xf>
    <xf numFmtId="0" fontId="35" fillId="0" borderId="43" xfId="0" applyNumberFormat="1" applyFont="1" applyFill="1" applyBorder="1" applyAlignment="1" applyProtection="1">
      <alignment vertical="top" wrapText="1"/>
      <protection locked="0"/>
    </xf>
    <xf numFmtId="0" fontId="23" fillId="0" borderId="26" xfId="0" applyNumberFormat="1" applyFont="1" applyFill="1" applyBorder="1" applyAlignment="1" applyProtection="1">
      <alignment vertical="top" wrapText="1"/>
      <protection locked="0"/>
    </xf>
    <xf numFmtId="0" fontId="23" fillId="0" borderId="43" xfId="0" applyNumberFormat="1" applyFont="1" applyFill="1" applyBorder="1" applyAlignment="1" applyProtection="1">
      <alignment vertical="top" wrapText="1"/>
      <protection locked="0"/>
    </xf>
    <xf numFmtId="0" fontId="40" fillId="0" borderId="26" xfId="0" applyNumberFormat="1" applyFont="1" applyFill="1" applyBorder="1" applyAlignment="1" applyProtection="1">
      <alignment vertical="top" wrapText="1"/>
      <protection locked="0"/>
    </xf>
    <xf numFmtId="0" fontId="41" fillId="0" borderId="43" xfId="0" applyNumberFormat="1" applyFont="1" applyFill="1" applyBorder="1" applyAlignment="1" applyProtection="1">
      <alignment vertical="top" wrapText="1"/>
      <protection locked="0"/>
    </xf>
    <xf numFmtId="0" fontId="40" fillId="0" borderId="0" xfId="0" applyFont="1" applyProtection="1">
      <protection locked="0"/>
    </xf>
    <xf numFmtId="0" fontId="42" fillId="0" borderId="0" xfId="0" applyFont="1" applyProtection="1">
      <protection locked="0"/>
    </xf>
    <xf numFmtId="0" fontId="33" fillId="0" borderId="44" xfId="0" applyNumberFormat="1" applyFont="1" applyFill="1" applyBorder="1" applyAlignment="1" applyProtection="1">
      <alignment vertical="top" wrapText="1"/>
      <protection locked="0"/>
    </xf>
    <xf numFmtId="0" fontId="33" fillId="0" borderId="45" xfId="0" applyNumberFormat="1" applyFont="1" applyFill="1" applyBorder="1" applyAlignment="1" applyProtection="1">
      <alignment vertical="top" wrapText="1"/>
      <protection locked="0"/>
    </xf>
    <xf numFmtId="0" fontId="23" fillId="0" borderId="22" xfId="0" applyNumberFormat="1" applyFont="1" applyFill="1" applyBorder="1" applyAlignment="1" applyProtection="1">
      <alignment vertical="top" wrapText="1"/>
      <protection locked="0"/>
    </xf>
    <xf numFmtId="0" fontId="23" fillId="0" borderId="47" xfId="0" applyNumberFormat="1" applyFont="1" applyFill="1" applyBorder="1" applyAlignment="1" applyProtection="1">
      <alignment vertical="top" wrapText="1"/>
      <protection locked="0"/>
    </xf>
    <xf numFmtId="0" fontId="40" fillId="0" borderId="43" xfId="0" applyNumberFormat="1" applyFont="1" applyFill="1" applyBorder="1" applyAlignment="1" applyProtection="1">
      <alignment vertical="top" wrapText="1"/>
      <protection locked="0"/>
    </xf>
    <xf numFmtId="0" fontId="44" fillId="0" borderId="43" xfId="0" applyNumberFormat="1" applyFont="1" applyFill="1" applyBorder="1" applyAlignment="1" applyProtection="1">
      <alignment vertical="top" wrapText="1"/>
      <protection locked="0"/>
    </xf>
    <xf numFmtId="0" fontId="19" fillId="0" borderId="26" xfId="0" applyNumberFormat="1" applyFont="1" applyFill="1" applyBorder="1" applyAlignment="1" applyProtection="1">
      <alignment vertical="top" wrapText="1"/>
      <protection locked="0"/>
    </xf>
    <xf numFmtId="0" fontId="33" fillId="0" borderId="22" xfId="0" applyNumberFormat="1" applyFont="1" applyFill="1" applyBorder="1" applyAlignment="1" applyProtection="1">
      <alignment vertical="top" wrapText="1"/>
      <protection locked="0"/>
    </xf>
    <xf numFmtId="0" fontId="33" fillId="0" borderId="47" xfId="0" applyNumberFormat="1" applyFont="1" applyFill="1" applyBorder="1" applyAlignment="1" applyProtection="1">
      <alignment vertical="top" wrapText="1"/>
      <protection locked="0"/>
    </xf>
    <xf numFmtId="49" fontId="33" fillId="0" borderId="43" xfId="0" applyNumberFormat="1" applyFont="1" applyFill="1" applyBorder="1" applyAlignment="1" applyProtection="1">
      <alignment vertical="top" wrapText="1"/>
      <protection locked="0"/>
    </xf>
    <xf numFmtId="49" fontId="33" fillId="0" borderId="0" xfId="0" applyNumberFormat="1" applyFont="1" applyFill="1" applyProtection="1">
      <protection locked="0"/>
    </xf>
    <xf numFmtId="49" fontId="6" fillId="0" borderId="0" xfId="0" applyNumberFormat="1" applyFont="1" applyFill="1" applyProtection="1">
      <protection locked="0"/>
    </xf>
    <xf numFmtId="49" fontId="34" fillId="0" borderId="0" xfId="0" applyNumberFormat="1" applyFont="1" applyFill="1" applyProtection="1">
      <protection locked="0"/>
    </xf>
    <xf numFmtId="0" fontId="22" fillId="5" borderId="0" xfId="0" applyFont="1" applyFill="1" applyProtection="1">
      <protection locked="0"/>
    </xf>
    <xf numFmtId="0" fontId="6" fillId="0" borderId="22" xfId="0" applyNumberFormat="1" applyFont="1" applyFill="1" applyBorder="1" applyAlignment="1" applyProtection="1">
      <alignment vertical="top" wrapText="1"/>
      <protection locked="0"/>
    </xf>
    <xf numFmtId="0" fontId="6" fillId="0" borderId="47" xfId="0" applyNumberFormat="1" applyFont="1" applyFill="1" applyBorder="1" applyAlignment="1" applyProtection="1">
      <alignment vertical="top" wrapText="1"/>
      <protection locked="0"/>
    </xf>
    <xf numFmtId="0" fontId="19" fillId="0" borderId="44" xfId="0" applyNumberFormat="1" applyFont="1" applyFill="1" applyBorder="1" applyAlignment="1" applyProtection="1">
      <alignment vertical="top" wrapText="1"/>
      <protection locked="0"/>
    </xf>
    <xf numFmtId="0" fontId="6" fillId="0" borderId="43" xfId="0" quotePrefix="1" applyNumberFormat="1" applyFont="1" applyFill="1" applyBorder="1" applyAlignment="1" applyProtection="1">
      <alignment vertical="top" wrapText="1"/>
      <protection locked="0"/>
    </xf>
    <xf numFmtId="0" fontId="23" fillId="0" borderId="43" xfId="0" quotePrefix="1" applyNumberFormat="1" applyFont="1" applyFill="1" applyBorder="1" applyAlignment="1" applyProtection="1">
      <alignment vertical="top" wrapText="1"/>
      <protection locked="0"/>
    </xf>
    <xf numFmtId="0" fontId="6" fillId="0" borderId="48" xfId="0" applyNumberFormat="1" applyFont="1" applyFill="1" applyBorder="1" applyAlignment="1" applyProtection="1">
      <alignment vertical="top" wrapText="1"/>
      <protection locked="0"/>
    </xf>
    <xf numFmtId="0" fontId="6" fillId="0" borderId="49" xfId="0" applyNumberFormat="1" applyFont="1" applyFill="1" applyBorder="1" applyAlignment="1" applyProtection="1">
      <alignment vertical="top" wrapText="1"/>
      <protection locked="0"/>
    </xf>
    <xf numFmtId="0" fontId="6" fillId="0" borderId="15" xfId="0" applyNumberFormat="1" applyFont="1" applyFill="1" applyBorder="1" applyAlignment="1" applyProtection="1">
      <alignment vertical="top" wrapText="1"/>
      <protection locked="0"/>
    </xf>
    <xf numFmtId="0" fontId="6" fillId="0" borderId="42" xfId="0" applyNumberFormat="1" applyFont="1" applyFill="1" applyBorder="1" applyAlignment="1" applyProtection="1">
      <alignment vertical="top" wrapText="1"/>
      <protection locked="0"/>
    </xf>
    <xf numFmtId="0" fontId="6" fillId="0" borderId="50" xfId="0" applyNumberFormat="1" applyFont="1" applyFill="1" applyBorder="1" applyAlignment="1" applyProtection="1">
      <alignment horizontal="center" vertical="top" wrapText="1"/>
      <protection locked="0"/>
    </xf>
    <xf numFmtId="0" fontId="6" fillId="0" borderId="23" xfId="0" applyNumberFormat="1" applyFont="1" applyFill="1" applyBorder="1" applyAlignment="1" applyProtection="1">
      <alignment horizontal="center" vertical="top" wrapText="1"/>
      <protection locked="0"/>
    </xf>
    <xf numFmtId="0" fontId="6" fillId="0" borderId="41" xfId="0" applyNumberFormat="1" applyFont="1" applyFill="1" applyBorder="1" applyAlignment="1" applyProtection="1">
      <alignment horizontal="center" vertical="top" wrapText="1"/>
      <protection locked="0"/>
    </xf>
    <xf numFmtId="0" fontId="19" fillId="0" borderId="15" xfId="0" applyNumberFormat="1" applyFont="1" applyFill="1" applyBorder="1" applyAlignment="1" applyProtection="1">
      <alignment vertical="top" wrapText="1"/>
      <protection locked="0"/>
    </xf>
    <xf numFmtId="0" fontId="27" fillId="0" borderId="42" xfId="0" applyNumberFormat="1" applyFont="1" applyFill="1" applyBorder="1" applyAlignment="1" applyProtection="1">
      <alignment vertical="top" wrapText="1"/>
      <protection locked="0"/>
    </xf>
    <xf numFmtId="0" fontId="20" fillId="0" borderId="51" xfId="0" applyNumberFormat="1" applyFont="1" applyFill="1" applyBorder="1" applyAlignment="1" applyProtection="1">
      <alignment vertical="top" wrapText="1"/>
      <protection locked="0"/>
    </xf>
    <xf numFmtId="0" fontId="6" fillId="0" borderId="52" xfId="0" applyNumberFormat="1" applyFont="1" applyFill="1" applyBorder="1" applyAlignment="1" applyProtection="1">
      <alignment horizontal="center" vertical="top" wrapText="1"/>
      <protection locked="0"/>
    </xf>
    <xf numFmtId="0" fontId="19" fillId="0" borderId="54" xfId="0" applyNumberFormat="1" applyFont="1" applyFill="1" applyBorder="1" applyAlignment="1" applyProtection="1">
      <alignment vertical="top" wrapText="1"/>
      <protection locked="0"/>
    </xf>
    <xf numFmtId="0" fontId="6" fillId="0" borderId="34" xfId="0" applyNumberFormat="1" applyFont="1" applyFill="1" applyBorder="1" applyAlignment="1" applyProtection="1">
      <alignment vertical="top" wrapText="1"/>
      <protection locked="0"/>
    </xf>
    <xf numFmtId="0" fontId="27" fillId="0" borderId="24" xfId="0" applyNumberFormat="1" applyFont="1" applyFill="1" applyBorder="1" applyAlignment="1" applyProtection="1">
      <alignment vertical="top" wrapText="1"/>
      <protection locked="0"/>
    </xf>
    <xf numFmtId="0" fontId="6" fillId="0" borderId="64" xfId="0" applyNumberFormat="1" applyFont="1" applyFill="1" applyBorder="1" applyAlignment="1" applyProtection="1">
      <alignment vertical="top" wrapText="1"/>
      <protection locked="0"/>
    </xf>
    <xf numFmtId="0" fontId="6" fillId="0" borderId="59" xfId="0" applyNumberFormat="1" applyFont="1" applyFill="1" applyBorder="1" applyAlignment="1" applyProtection="1">
      <alignment horizontal="center" vertical="top" wrapText="1"/>
      <protection locked="0"/>
    </xf>
    <xf numFmtId="0" fontId="40" fillId="0" borderId="22" xfId="12" applyNumberFormat="1" applyFont="1" applyFill="1" applyBorder="1" applyAlignment="1" applyProtection="1">
      <alignment vertical="top" wrapText="1"/>
      <protection locked="0"/>
    </xf>
    <xf numFmtId="0" fontId="35" fillId="0" borderId="22" xfId="0" applyNumberFormat="1" applyFont="1" applyFill="1" applyBorder="1" applyAlignment="1" applyProtection="1">
      <alignment vertical="top" wrapText="1"/>
      <protection locked="0"/>
    </xf>
    <xf numFmtId="0" fontId="35" fillId="0" borderId="31" xfId="0" applyNumberFormat="1" applyFont="1" applyFill="1" applyBorder="1" applyAlignment="1" applyProtection="1">
      <alignment horizontal="center" vertical="top" wrapText="1"/>
      <protection locked="0"/>
    </xf>
    <xf numFmtId="0" fontId="51" fillId="0" borderId="22" xfId="0" applyNumberFormat="1" applyFont="1" applyFill="1" applyBorder="1" applyAlignment="1" applyProtection="1">
      <alignment vertical="top" wrapText="1"/>
      <protection locked="0"/>
    </xf>
    <xf numFmtId="0" fontId="35" fillId="0" borderId="25" xfId="0" applyFont="1" applyFill="1" applyBorder="1" applyAlignment="1" applyProtection="1">
      <alignment horizontal="center"/>
      <protection locked="0"/>
    </xf>
    <xf numFmtId="0" fontId="51" fillId="0" borderId="24" xfId="0" applyNumberFormat="1" applyFont="1" applyFill="1" applyBorder="1" applyAlignment="1" applyProtection="1">
      <alignment vertical="top" wrapText="1"/>
      <protection locked="0"/>
    </xf>
    <xf numFmtId="0" fontId="6" fillId="5" borderId="23" xfId="0" applyNumberFormat="1" applyFont="1" applyFill="1" applyBorder="1" applyAlignment="1" applyProtection="1">
      <alignment horizontal="center" vertical="top" wrapText="1"/>
      <protection locked="0"/>
    </xf>
    <xf numFmtId="0" fontId="23" fillId="6" borderId="26" xfId="0" applyNumberFormat="1" applyFont="1" applyFill="1" applyBorder="1" applyAlignment="1" applyProtection="1">
      <alignment vertical="top" wrapText="1"/>
      <protection locked="0"/>
    </xf>
    <xf numFmtId="0" fontId="33" fillId="0" borderId="24" xfId="0" applyNumberFormat="1" applyFont="1" applyFill="1" applyBorder="1" applyAlignment="1" applyProtection="1">
      <alignment vertical="top" wrapText="1"/>
      <protection locked="0"/>
    </xf>
    <xf numFmtId="0" fontId="6" fillId="0" borderId="25" xfId="0" applyFont="1" applyFill="1" applyBorder="1" applyAlignment="1" applyProtection="1">
      <alignment horizontal="center" vertical="top"/>
      <protection locked="0"/>
    </xf>
    <xf numFmtId="0" fontId="22" fillId="0" borderId="0" xfId="0" applyFont="1" applyAlignment="1" applyProtection="1">
      <alignment vertical="top"/>
      <protection locked="0"/>
    </xf>
    <xf numFmtId="0" fontId="20" fillId="0" borderId="0" xfId="12" applyFont="1" applyBorder="1" applyAlignment="1">
      <alignment horizontal="center"/>
    </xf>
    <xf numFmtId="0" fontId="21" fillId="0" borderId="0" xfId="12" applyFont="1" applyBorder="1" applyAlignment="1"/>
    <xf numFmtId="0" fontId="54" fillId="0" borderId="0" xfId="12" applyFont="1" applyFill="1" applyBorder="1" applyAlignment="1">
      <alignment horizontal="center"/>
    </xf>
    <xf numFmtId="0" fontId="6" fillId="0" borderId="0" xfId="12" applyFont="1" applyFill="1" applyBorder="1"/>
    <xf numFmtId="0" fontId="6" fillId="0" borderId="0" xfId="12" applyFont="1" applyBorder="1" applyAlignment="1">
      <alignment horizontal="right"/>
    </xf>
    <xf numFmtId="0" fontId="6" fillId="0" borderId="0" xfId="12" applyFont="1"/>
    <xf numFmtId="0" fontId="6" fillId="0" borderId="0" xfId="12" applyFont="1" applyAlignment="1">
      <alignment horizontal="center"/>
    </xf>
    <xf numFmtId="0" fontId="6" fillId="0" borderId="0" xfId="12" applyFont="1" applyAlignment="1">
      <alignment horizontal="left" indent="1"/>
    </xf>
    <xf numFmtId="0" fontId="6" fillId="0" borderId="0" xfId="12" applyFont="1" applyAlignment="1">
      <alignment horizontal="left"/>
    </xf>
    <xf numFmtId="0" fontId="6" fillId="0" borderId="0" xfId="12" applyFont="1" applyBorder="1" applyAlignment="1">
      <alignment horizontal="left"/>
    </xf>
    <xf numFmtId="0" fontId="20" fillId="0" borderId="0" xfId="12" applyFont="1"/>
    <xf numFmtId="0" fontId="23" fillId="0" borderId="60" xfId="0" applyNumberFormat="1" applyFont="1" applyFill="1" applyBorder="1" applyAlignment="1" applyProtection="1">
      <alignment vertical="top" wrapText="1"/>
      <protection locked="0"/>
    </xf>
    <xf numFmtId="0" fontId="25" fillId="0" borderId="27" xfId="0" applyNumberFormat="1" applyFont="1" applyFill="1" applyBorder="1" applyAlignment="1" applyProtection="1">
      <alignment vertical="top" wrapText="1"/>
      <protection locked="0"/>
    </xf>
    <xf numFmtId="0" fontId="23" fillId="0" borderId="0" xfId="0" applyFont="1" applyFill="1" applyProtection="1">
      <protection locked="0"/>
    </xf>
    <xf numFmtId="0" fontId="6" fillId="0" borderId="0" xfId="0" applyFont="1" applyFill="1" applyProtection="1">
      <protection locked="0"/>
    </xf>
    <xf numFmtId="0" fontId="22" fillId="0" borderId="0" xfId="0" applyFont="1" applyFill="1" applyProtection="1">
      <protection locked="0"/>
    </xf>
    <xf numFmtId="0" fontId="58" fillId="0" borderId="0" xfId="12" applyFont="1" applyFill="1" applyBorder="1" applyAlignment="1">
      <alignment horizontal="center"/>
    </xf>
    <xf numFmtId="0" fontId="59" fillId="0" borderId="0" xfId="0" applyFont="1" applyFill="1" applyAlignment="1">
      <alignment vertical="top"/>
    </xf>
    <xf numFmtId="0" fontId="59" fillId="0" borderId="0" xfId="0" applyFont="1" applyFill="1"/>
    <xf numFmtId="0" fontId="58" fillId="6" borderId="0" xfId="12" applyFont="1" applyFill="1" applyBorder="1" applyAlignment="1">
      <alignment horizontal="center"/>
    </xf>
    <xf numFmtId="0" fontId="58" fillId="8" borderId="0" xfId="12" applyFont="1" applyFill="1" applyBorder="1" applyAlignment="1">
      <alignment horizontal="center"/>
    </xf>
    <xf numFmtId="0" fontId="58" fillId="2" borderId="0" xfId="12" applyFont="1" applyFill="1" applyBorder="1" applyAlignment="1">
      <alignment horizontal="center"/>
    </xf>
    <xf numFmtId="0" fontId="58" fillId="9" borderId="0" xfId="12" applyFont="1" applyFill="1" applyBorder="1" applyAlignment="1">
      <alignment horizontal="center"/>
    </xf>
    <xf numFmtId="0" fontId="59" fillId="7" borderId="0" xfId="0" applyFont="1" applyFill="1" applyAlignment="1">
      <alignment vertical="top"/>
    </xf>
    <xf numFmtId="0" fontId="59" fillId="10" borderId="0" xfId="0" applyFont="1" applyFill="1"/>
    <xf numFmtId="0" fontId="27" fillId="11" borderId="5" xfId="0" applyNumberFormat="1" applyFont="1" applyFill="1" applyBorder="1" applyAlignment="1" applyProtection="1">
      <alignment vertical="top" wrapText="1"/>
      <protection locked="0"/>
    </xf>
    <xf numFmtId="0" fontId="20" fillId="6" borderId="5" xfId="0" applyNumberFormat="1" applyFont="1" applyFill="1" applyBorder="1" applyAlignment="1" applyProtection="1">
      <alignment vertical="top" wrapText="1"/>
      <protection locked="0"/>
    </xf>
    <xf numFmtId="0" fontId="27" fillId="6" borderId="63" xfId="0" applyNumberFormat="1" applyFont="1" applyFill="1" applyBorder="1" applyAlignment="1" applyProtection="1">
      <alignment vertical="top" wrapText="1"/>
      <protection locked="0"/>
    </xf>
    <xf numFmtId="0" fontId="27" fillId="6" borderId="62" xfId="0" applyNumberFormat="1" applyFont="1" applyFill="1" applyBorder="1" applyAlignment="1" applyProtection="1">
      <alignment vertical="top" wrapText="1"/>
      <protection locked="0"/>
    </xf>
    <xf numFmtId="0" fontId="33" fillId="6" borderId="5" xfId="21" applyNumberFormat="1" applyFont="1" applyFill="1" applyBorder="1" applyAlignment="1" applyProtection="1">
      <alignment vertical="top" wrapText="1"/>
      <protection locked="0"/>
    </xf>
    <xf numFmtId="0" fontId="6" fillId="6" borderId="5" xfId="21" applyNumberFormat="1" applyFont="1" applyFill="1" applyBorder="1" applyAlignment="1" applyProtection="1">
      <alignment vertical="top" wrapText="1"/>
      <protection locked="0"/>
    </xf>
    <xf numFmtId="0" fontId="23" fillId="6" borderId="5" xfId="21" applyNumberFormat="1" applyFont="1" applyFill="1" applyBorder="1" applyAlignment="1" applyProtection="1">
      <alignment vertical="top" wrapText="1"/>
      <protection locked="0"/>
    </xf>
    <xf numFmtId="0" fontId="33" fillId="6" borderId="11" xfId="21" applyNumberFormat="1" applyFont="1" applyFill="1" applyBorder="1" applyAlignment="1" applyProtection="1">
      <alignment vertical="top" wrapText="1"/>
      <protection locked="0"/>
    </xf>
    <xf numFmtId="0" fontId="6" fillId="11" borderId="26" xfId="0" applyNumberFormat="1" applyFont="1" applyFill="1" applyBorder="1" applyAlignment="1" applyProtection="1">
      <alignment vertical="top" wrapText="1"/>
      <protection locked="0"/>
    </xf>
    <xf numFmtId="0" fontId="6" fillId="11" borderId="22" xfId="0" applyNumberFormat="1" applyFont="1" applyFill="1" applyBorder="1" applyAlignment="1" applyProtection="1">
      <alignment vertical="top" wrapText="1"/>
      <protection locked="0"/>
    </xf>
    <xf numFmtId="0" fontId="6" fillId="6" borderId="26" xfId="0" applyNumberFormat="1" applyFont="1" applyFill="1" applyBorder="1" applyAlignment="1" applyProtection="1">
      <alignment vertical="top" wrapText="1"/>
      <protection locked="0"/>
    </xf>
    <xf numFmtId="0" fontId="6" fillId="0" borderId="44" xfId="0" applyNumberFormat="1" applyFont="1" applyFill="1" applyBorder="1" applyAlignment="1" applyProtection="1">
      <alignment vertical="top" wrapText="1"/>
      <protection locked="0"/>
    </xf>
    <xf numFmtId="0" fontId="23" fillId="0" borderId="39" xfId="12" applyNumberFormat="1" applyFont="1" applyFill="1" applyBorder="1" applyAlignment="1" applyProtection="1">
      <alignment vertical="top" wrapText="1"/>
      <protection locked="0"/>
    </xf>
    <xf numFmtId="0" fontId="19" fillId="0" borderId="5" xfId="12" applyNumberFormat="1" applyFont="1" applyFill="1" applyBorder="1" applyAlignment="1" applyProtection="1">
      <alignment vertical="top" wrapText="1"/>
      <protection locked="0"/>
    </xf>
    <xf numFmtId="0" fontId="25" fillId="0" borderId="5" xfId="0" applyNumberFormat="1" applyFont="1" applyFill="1" applyBorder="1" applyAlignment="1" applyProtection="1">
      <alignment vertical="top" wrapText="1"/>
      <protection locked="0"/>
    </xf>
    <xf numFmtId="0" fontId="25" fillId="0" borderId="42" xfId="0" applyNumberFormat="1" applyFont="1" applyFill="1" applyBorder="1" applyAlignment="1" applyProtection="1">
      <alignment vertical="top" wrapText="1"/>
      <protection locked="0"/>
    </xf>
    <xf numFmtId="0" fontId="19" fillId="0" borderId="0" xfId="0" applyFont="1" applyFill="1" applyProtection="1">
      <protection locked="0"/>
    </xf>
    <xf numFmtId="0" fontId="26" fillId="0" borderId="0" xfId="0" applyFont="1" applyFill="1" applyProtection="1">
      <protection locked="0"/>
    </xf>
    <xf numFmtId="0" fontId="25" fillId="0" borderId="43" xfId="0" applyNumberFormat="1" applyFont="1" applyFill="1" applyBorder="1" applyAlignment="1" applyProtection="1">
      <alignment vertical="top" wrapText="1"/>
      <protection locked="0"/>
    </xf>
    <xf numFmtId="0" fontId="25" fillId="0" borderId="26" xfId="0" applyNumberFormat="1" applyFont="1" applyFill="1" applyBorder="1" applyAlignment="1" applyProtection="1">
      <alignment vertical="top" wrapText="1"/>
      <protection locked="0"/>
    </xf>
    <xf numFmtId="0" fontId="19" fillId="0" borderId="22" xfId="0" applyNumberFormat="1" applyFont="1" applyFill="1" applyBorder="1" applyAlignment="1" applyProtection="1">
      <alignment vertical="top" wrapText="1"/>
      <protection locked="0"/>
    </xf>
    <xf numFmtId="0" fontId="27" fillId="0" borderId="27" xfId="0" applyNumberFormat="1" applyFont="1" applyFill="1" applyBorder="1" applyAlignment="1" applyProtection="1">
      <alignment vertical="top" wrapText="1"/>
      <protection locked="0"/>
    </xf>
    <xf numFmtId="0" fontId="19" fillId="0" borderId="24" xfId="0" applyNumberFormat="1" applyFont="1" applyFill="1" applyBorder="1" applyAlignment="1" applyProtection="1">
      <alignment vertical="top" wrapText="1"/>
      <protection locked="0"/>
    </xf>
    <xf numFmtId="0" fontId="6" fillId="0" borderId="5" xfId="0" applyFont="1" applyFill="1" applyBorder="1" applyAlignment="1" applyProtection="1">
      <alignment vertical="top"/>
      <protection locked="0"/>
    </xf>
    <xf numFmtId="0" fontId="20" fillId="0" borderId="36" xfId="0" applyNumberFormat="1" applyFont="1" applyFill="1" applyBorder="1" applyAlignment="1" applyProtection="1">
      <alignment horizontal="center" vertical="top" wrapText="1"/>
      <protection locked="0"/>
    </xf>
    <xf numFmtId="0" fontId="6" fillId="0" borderId="46" xfId="0" applyNumberFormat="1" applyFont="1" applyFill="1" applyBorder="1" applyAlignment="1" applyProtection="1">
      <alignment horizontal="center" vertical="top" wrapText="1"/>
      <protection locked="0"/>
    </xf>
    <xf numFmtId="49" fontId="6" fillId="0" borderId="36" xfId="0" applyNumberFormat="1" applyFont="1" applyFill="1" applyBorder="1" applyAlignment="1" applyProtection="1">
      <alignment horizontal="center" vertical="top" wrapText="1"/>
      <protection locked="0"/>
    </xf>
    <xf numFmtId="49" fontId="6" fillId="0" borderId="5" xfId="0" applyNumberFormat="1" applyFont="1" applyFill="1" applyBorder="1" applyAlignment="1" applyProtection="1">
      <alignment vertical="top"/>
      <protection locked="0"/>
    </xf>
    <xf numFmtId="0" fontId="6" fillId="0" borderId="34" xfId="0" applyNumberFormat="1" applyFont="1" applyFill="1" applyBorder="1" applyAlignment="1" applyProtection="1">
      <alignment horizontal="center" vertical="top" wrapText="1"/>
      <protection locked="0"/>
    </xf>
    <xf numFmtId="0" fontId="6" fillId="0" borderId="34" xfId="0" applyFont="1" applyFill="1" applyBorder="1" applyAlignment="1" applyProtection="1">
      <alignment horizontal="center" vertical="top"/>
      <protection locked="0"/>
    </xf>
    <xf numFmtId="0" fontId="35" fillId="0" borderId="34" xfId="0" applyFont="1" applyFill="1" applyBorder="1" applyAlignment="1" applyProtection="1">
      <alignment horizontal="center" vertical="top"/>
      <protection locked="0"/>
    </xf>
    <xf numFmtId="0" fontId="25" fillId="0" borderId="36" xfId="0" applyNumberFormat="1" applyFont="1" applyFill="1" applyBorder="1" applyAlignment="1" applyProtection="1">
      <alignment horizontal="center" vertical="top" wrapText="1"/>
      <protection locked="0"/>
    </xf>
    <xf numFmtId="0" fontId="25" fillId="0" borderId="5" xfId="0" applyFont="1" applyFill="1" applyBorder="1" applyAlignment="1" applyProtection="1">
      <alignment vertical="top"/>
      <protection locked="0"/>
    </xf>
    <xf numFmtId="0" fontId="25" fillId="0" borderId="34" xfId="0" applyFont="1" applyFill="1" applyBorder="1" applyProtection="1">
      <protection locked="0"/>
    </xf>
    <xf numFmtId="0" fontId="20" fillId="0" borderId="34" xfId="0" applyFont="1" applyFill="1" applyBorder="1" applyProtection="1">
      <protection locked="0"/>
    </xf>
    <xf numFmtId="0" fontId="53" fillId="0" borderId="34" xfId="0" applyFont="1" applyFill="1" applyBorder="1" applyProtection="1">
      <protection locked="0"/>
    </xf>
    <xf numFmtId="0" fontId="60" fillId="0" borderId="36" xfId="0" applyNumberFormat="1" applyFont="1" applyFill="1" applyBorder="1" applyAlignment="1" applyProtection="1">
      <alignment horizontal="center" vertical="top" wrapText="1"/>
      <protection locked="0"/>
    </xf>
    <xf numFmtId="187" fontId="57" fillId="0" borderId="10" xfId="23" applyNumberFormat="1" applyFont="1" applyBorder="1" applyAlignment="1" applyProtection="1">
      <alignment horizontal="right" vertical="top"/>
      <protection locked="0"/>
    </xf>
    <xf numFmtId="187" fontId="57" fillId="0" borderId="2" xfId="23" applyNumberFormat="1" applyFont="1" applyBorder="1" applyAlignment="1" applyProtection="1">
      <alignment horizontal="right" vertical="top"/>
      <protection locked="0"/>
    </xf>
    <xf numFmtId="187" fontId="57" fillId="0" borderId="10" xfId="23" applyNumberFormat="1" applyFont="1" applyBorder="1" applyAlignment="1" applyProtection="1">
      <alignment horizontal="center" vertical="top"/>
      <protection locked="0"/>
    </xf>
    <xf numFmtId="187" fontId="57" fillId="0" borderId="2" xfId="23" applyNumberFormat="1" applyFont="1" applyBorder="1" applyAlignment="1" applyProtection="1">
      <alignment horizontal="center" vertical="top"/>
      <protection locked="0"/>
    </xf>
    <xf numFmtId="187" fontId="57" fillId="0" borderId="10" xfId="23" applyNumberFormat="1" applyFont="1" applyBorder="1" applyAlignment="1" applyProtection="1">
      <alignment horizontal="right" vertical="center"/>
      <protection locked="0"/>
    </xf>
    <xf numFmtId="187" fontId="57" fillId="0" borderId="10" xfId="23" applyNumberFormat="1" applyFont="1" applyBorder="1" applyAlignment="1" applyProtection="1">
      <alignment horizontal="center" vertical="center"/>
      <protection locked="0"/>
    </xf>
    <xf numFmtId="187" fontId="57" fillId="0" borderId="2" xfId="23" applyNumberFormat="1" applyFont="1" applyBorder="1" applyAlignment="1" applyProtection="1">
      <alignment horizontal="right" vertical="center"/>
      <protection locked="0"/>
    </xf>
    <xf numFmtId="187" fontId="57" fillId="0" borderId="2" xfId="23" applyNumberFormat="1" applyFont="1" applyBorder="1" applyAlignment="1" applyProtection="1">
      <alignment horizontal="center" vertical="center"/>
      <protection locked="0"/>
    </xf>
    <xf numFmtId="0" fontId="6" fillId="0" borderId="40" xfId="0" applyNumberFormat="1" applyFont="1" applyFill="1" applyBorder="1" applyAlignment="1" applyProtection="1">
      <alignment horizontal="center" vertical="top" wrapText="1"/>
      <protection locked="0"/>
    </xf>
    <xf numFmtId="0" fontId="6" fillId="0" borderId="7" xfId="0" applyFont="1" applyFill="1" applyBorder="1" applyAlignment="1" applyProtection="1">
      <alignment vertical="top" wrapText="1"/>
      <protection locked="0"/>
    </xf>
    <xf numFmtId="0" fontId="23" fillId="0" borderId="5" xfId="21" applyNumberFormat="1" applyFont="1" applyFill="1" applyBorder="1" applyAlignment="1" applyProtection="1">
      <alignment vertical="top" wrapText="1"/>
      <protection locked="0"/>
    </xf>
    <xf numFmtId="0" fontId="33" fillId="0" borderId="5" xfId="21" applyNumberFormat="1" applyFont="1" applyFill="1" applyBorder="1" applyAlignment="1" applyProtection="1">
      <alignment vertical="top" wrapText="1"/>
      <protection locked="0"/>
    </xf>
    <xf numFmtId="41" fontId="6" fillId="0" borderId="7" xfId="23" applyNumberFormat="1" applyFont="1" applyFill="1" applyBorder="1" applyAlignment="1" applyProtection="1">
      <alignment vertical="top"/>
      <protection locked="0"/>
    </xf>
    <xf numFmtId="41" fontId="6" fillId="0" borderId="5" xfId="23" applyNumberFormat="1" applyFont="1" applyBorder="1" applyAlignment="1" applyProtection="1">
      <alignment vertical="top"/>
      <protection locked="0"/>
    </xf>
    <xf numFmtId="41" fontId="6" fillId="0" borderId="5" xfId="8" applyNumberFormat="1" applyFont="1" applyBorder="1" applyAlignment="1" applyProtection="1">
      <alignment horizontal="center" vertical="top"/>
      <protection locked="0"/>
    </xf>
    <xf numFmtId="41" fontId="6" fillId="0" borderId="11" xfId="23" applyNumberFormat="1" applyFont="1" applyBorder="1" applyAlignment="1" applyProtection="1">
      <alignment vertical="top"/>
      <protection locked="0"/>
    </xf>
    <xf numFmtId="41" fontId="6" fillId="0" borderId="5" xfId="8" quotePrefix="1" applyNumberFormat="1" applyFont="1" applyBorder="1" applyAlignment="1" applyProtection="1">
      <alignment horizontal="center" vertical="top"/>
      <protection locked="0"/>
    </xf>
    <xf numFmtId="41" fontId="6" fillId="0" borderId="5" xfId="23" applyNumberFormat="1" applyFont="1" applyFill="1" applyBorder="1" applyAlignment="1" applyProtection="1">
      <alignment vertical="top"/>
      <protection locked="0"/>
    </xf>
    <xf numFmtId="41" fontId="6" fillId="0" borderId="5" xfId="23" applyNumberFormat="1" applyFont="1" applyBorder="1" applyAlignment="1" applyProtection="1">
      <alignment horizontal="right" vertical="top"/>
      <protection locked="0"/>
    </xf>
    <xf numFmtId="41" fontId="6" fillId="5" borderId="11" xfId="23" applyNumberFormat="1" applyFont="1" applyFill="1" applyBorder="1" applyAlignment="1" applyProtection="1">
      <alignment vertical="top"/>
      <protection locked="0"/>
    </xf>
    <xf numFmtId="41" fontId="19" fillId="0" borderId="11" xfId="23" applyNumberFormat="1" applyFont="1" applyBorder="1" applyAlignment="1" applyProtection="1">
      <alignment vertical="top"/>
      <protection locked="0"/>
    </xf>
    <xf numFmtId="188" fontId="19" fillId="0" borderId="41" xfId="0" applyNumberFormat="1" applyFont="1" applyFill="1" applyBorder="1" applyAlignment="1" applyProtection="1">
      <alignment vertical="top" wrapText="1"/>
      <protection locked="0"/>
    </xf>
    <xf numFmtId="0" fontId="25" fillId="0" borderId="10" xfId="12" applyNumberFormat="1" applyFont="1" applyFill="1" applyBorder="1" applyAlignment="1" applyProtection="1">
      <alignment vertical="top" wrapText="1"/>
      <protection locked="0"/>
    </xf>
    <xf numFmtId="0" fontId="6" fillId="0" borderId="8" xfId="0" applyFont="1" applyFill="1" applyBorder="1" applyAlignment="1" applyProtection="1">
      <alignment vertical="top"/>
      <protection locked="0"/>
    </xf>
    <xf numFmtId="0" fontId="23" fillId="0" borderId="0" xfId="0" applyFont="1" applyFill="1" applyAlignment="1" applyProtection="1">
      <alignment wrapText="1"/>
      <protection locked="0"/>
    </xf>
    <xf numFmtId="41" fontId="27" fillId="0" borderId="35" xfId="12" applyNumberFormat="1" applyFont="1" applyFill="1" applyBorder="1" applyAlignment="1" applyProtection="1">
      <alignment horizontal="right" vertical="top" wrapText="1"/>
      <protection locked="0"/>
    </xf>
    <xf numFmtId="41" fontId="27" fillId="0" borderId="14" xfId="12" applyNumberFormat="1" applyFont="1" applyFill="1" applyBorder="1" applyAlignment="1" applyProtection="1">
      <alignment horizontal="right" vertical="top" wrapText="1"/>
      <protection locked="0"/>
    </xf>
    <xf numFmtId="41" fontId="19" fillId="0" borderId="8" xfId="23" applyNumberFormat="1" applyFont="1" applyFill="1" applyBorder="1" applyAlignment="1" applyProtection="1">
      <alignment vertical="top"/>
      <protection locked="0"/>
    </xf>
    <xf numFmtId="41" fontId="28" fillId="0" borderId="5" xfId="8" applyNumberFormat="1" applyFont="1" applyBorder="1" applyAlignment="1" applyProtection="1">
      <alignment horizontal="right" vertical="top"/>
      <protection locked="0"/>
    </xf>
    <xf numFmtId="41" fontId="6" fillId="0" borderId="5" xfId="8" applyNumberFormat="1" applyFont="1" applyBorder="1" applyAlignment="1" applyProtection="1">
      <alignment horizontal="right" vertical="top"/>
      <protection locked="0"/>
    </xf>
    <xf numFmtId="41" fontId="6" fillId="0" borderId="8" xfId="23" applyNumberFormat="1" applyFont="1" applyFill="1" applyBorder="1" applyAlignment="1" applyProtection="1">
      <alignment vertical="top"/>
      <protection locked="0"/>
    </xf>
    <xf numFmtId="41" fontId="6" fillId="0" borderId="5" xfId="23" applyNumberFormat="1" applyFont="1" applyFill="1" applyBorder="1" applyAlignment="1" applyProtection="1">
      <alignment horizontal="right" vertical="center" readingOrder="1"/>
      <protection locked="0"/>
    </xf>
    <xf numFmtId="41" fontId="6" fillId="0" borderId="5" xfId="0" applyNumberFormat="1" applyFont="1" applyFill="1" applyBorder="1" applyAlignment="1" applyProtection="1">
      <alignment horizontal="right" vertical="top" wrapText="1"/>
      <protection locked="0"/>
    </xf>
    <xf numFmtId="41" fontId="6" fillId="0" borderId="5" xfId="23" applyNumberFormat="1" applyFont="1" applyBorder="1" applyAlignment="1" applyProtection="1">
      <alignment horizontal="right" vertical="top" readingOrder="1"/>
      <protection locked="0"/>
    </xf>
    <xf numFmtId="41" fontId="6" fillId="0" borderId="5" xfId="23" applyNumberFormat="1" applyFont="1" applyFill="1" applyBorder="1" applyAlignment="1" applyProtection="1">
      <alignment horizontal="right" vertical="top" readingOrder="1"/>
      <protection locked="0"/>
    </xf>
    <xf numFmtId="41" fontId="25" fillId="0" borderId="5" xfId="23" applyNumberFormat="1" applyFont="1" applyFill="1" applyBorder="1" applyAlignment="1" applyProtection="1">
      <alignment vertical="top"/>
      <protection locked="0"/>
    </xf>
    <xf numFmtId="0" fontId="61" fillId="0" borderId="0" xfId="0" applyFont="1" applyProtection="1">
      <protection locked="0"/>
    </xf>
    <xf numFmtId="41" fontId="6" fillId="6" borderId="5" xfId="8" applyNumberFormat="1" applyFont="1" applyFill="1" applyBorder="1" applyAlignment="1" applyProtection="1">
      <alignment horizontal="center" vertical="top"/>
      <protection locked="0"/>
    </xf>
    <xf numFmtId="41" fontId="6" fillId="0" borderId="5" xfId="8" applyNumberFormat="1" applyFont="1" applyFill="1" applyBorder="1" applyAlignment="1" applyProtection="1">
      <alignment horizontal="center" vertical="top"/>
      <protection locked="0"/>
    </xf>
    <xf numFmtId="41" fontId="6" fillId="0" borderId="11" xfId="23" applyNumberFormat="1" applyFont="1" applyFill="1" applyBorder="1" applyAlignment="1" applyProtection="1">
      <alignment vertical="top"/>
      <protection locked="0"/>
    </xf>
    <xf numFmtId="0" fontId="27" fillId="0" borderId="61" xfId="0" applyNumberFormat="1" applyFont="1" applyFill="1" applyBorder="1" applyAlignment="1" applyProtection="1">
      <alignment vertical="top" wrapText="1"/>
      <protection locked="0"/>
    </xf>
    <xf numFmtId="41" fontId="61" fillId="0" borderId="5" xfId="23" applyNumberFormat="1" applyFont="1" applyBorder="1" applyAlignment="1" applyProtection="1">
      <alignment vertical="top"/>
      <protection locked="0"/>
    </xf>
    <xf numFmtId="41" fontId="61" fillId="0" borderId="5" xfId="8" applyNumberFormat="1" applyFont="1" applyBorder="1" applyAlignment="1" applyProtection="1">
      <alignment horizontal="center" vertical="top"/>
      <protection locked="0"/>
    </xf>
    <xf numFmtId="41" fontId="35" fillId="0" borderId="5" xfId="23" applyNumberFormat="1" applyFont="1" applyFill="1" applyBorder="1" applyAlignment="1" applyProtection="1">
      <alignment vertical="top"/>
      <protection locked="0"/>
    </xf>
    <xf numFmtId="187" fontId="6" fillId="0" borderId="5" xfId="23" applyNumberFormat="1" applyFont="1" applyFill="1" applyBorder="1" applyProtection="1">
      <protection locked="0"/>
    </xf>
    <xf numFmtId="41" fontId="6" fillId="0" borderId="5" xfId="23" applyNumberFormat="1" applyFont="1" applyFill="1" applyBorder="1" applyAlignment="1" applyProtection="1">
      <alignment horizontal="right" vertical="top"/>
      <protection locked="0"/>
    </xf>
    <xf numFmtId="0" fontId="6" fillId="0" borderId="11" xfId="0" applyFont="1" applyFill="1" applyBorder="1" applyAlignment="1" applyProtection="1">
      <alignment vertical="top"/>
      <protection locked="0"/>
    </xf>
    <xf numFmtId="0" fontId="19" fillId="0" borderId="11" xfId="0" applyFont="1" applyFill="1" applyBorder="1" applyAlignment="1" applyProtection="1">
      <alignment vertical="top"/>
      <protection locked="0"/>
    </xf>
    <xf numFmtId="0" fontId="19" fillId="0" borderId="6" xfId="0" applyFont="1" applyFill="1" applyBorder="1" applyAlignment="1" applyProtection="1">
      <alignment vertical="top"/>
      <protection locked="0"/>
    </xf>
    <xf numFmtId="0" fontId="6" fillId="0" borderId="5" xfId="0" applyFont="1" applyFill="1" applyBorder="1" applyAlignment="1" applyProtection="1">
      <alignment vertical="top" wrapText="1"/>
      <protection locked="0"/>
    </xf>
    <xf numFmtId="0" fontId="60" fillId="0" borderId="5" xfId="0" applyFont="1" applyFill="1" applyBorder="1" applyAlignment="1" applyProtection="1">
      <alignment vertical="top"/>
      <protection locked="0"/>
    </xf>
    <xf numFmtId="0" fontId="35" fillId="0" borderId="5" xfId="0" applyFont="1" applyFill="1" applyBorder="1" applyAlignment="1" applyProtection="1">
      <alignment vertical="top"/>
      <protection locked="0"/>
    </xf>
    <xf numFmtId="189" fontId="6" fillId="0" borderId="5" xfId="0" applyNumberFormat="1" applyFont="1" applyFill="1" applyBorder="1" applyAlignment="1" applyProtection="1">
      <alignment vertical="top"/>
      <protection locked="0"/>
    </xf>
    <xf numFmtId="187" fontId="6" fillId="0" borderId="5" xfId="0" applyNumberFormat="1" applyFont="1" applyFill="1" applyBorder="1" applyAlignment="1" applyProtection="1">
      <alignment vertical="top"/>
      <protection locked="0"/>
    </xf>
    <xf numFmtId="0" fontId="6" fillId="0" borderId="10" xfId="0" applyFont="1" applyFill="1" applyBorder="1" applyAlignment="1" applyProtection="1">
      <alignment vertical="top"/>
      <protection locked="0"/>
    </xf>
    <xf numFmtId="187" fontId="6" fillId="0" borderId="53" xfId="0" applyNumberFormat="1" applyFont="1" applyFill="1" applyBorder="1" applyAlignment="1" applyProtection="1">
      <alignment vertical="top"/>
      <protection locked="0"/>
    </xf>
    <xf numFmtId="0" fontId="6" fillId="0" borderId="53" xfId="0" applyFont="1" applyFill="1" applyBorder="1" applyAlignment="1" applyProtection="1">
      <alignment vertical="top"/>
      <protection locked="0"/>
    </xf>
    <xf numFmtId="0" fontId="19" fillId="0" borderId="4" xfId="0" applyFont="1" applyFill="1" applyBorder="1" applyAlignment="1" applyProtection="1">
      <alignment vertical="top"/>
      <protection locked="0"/>
    </xf>
    <xf numFmtId="0" fontId="29" fillId="0" borderId="5" xfId="0" applyFont="1" applyFill="1" applyBorder="1" applyAlignment="1" applyProtection="1">
      <alignment vertical="top"/>
      <protection locked="0"/>
    </xf>
    <xf numFmtId="0" fontId="18" fillId="0" borderId="0" xfId="12" applyFont="1" applyBorder="1" applyAlignment="1">
      <alignment wrapText="1"/>
    </xf>
    <xf numFmtId="0" fontId="27" fillId="0" borderId="58" xfId="0" applyNumberFormat="1" applyFont="1" applyFill="1" applyBorder="1" applyAlignment="1" applyProtection="1">
      <alignment vertical="top" wrapText="1"/>
      <protection locked="0"/>
    </xf>
    <xf numFmtId="0" fontId="23" fillId="0" borderId="53" xfId="0" applyFont="1" applyFill="1" applyBorder="1" applyAlignment="1" applyProtection="1">
      <alignment vertical="top"/>
      <protection locked="0"/>
    </xf>
    <xf numFmtId="0" fontId="53" fillId="0" borderId="0" xfId="0" applyFont="1" applyProtection="1">
      <protection locked="0"/>
    </xf>
    <xf numFmtId="49" fontId="22" fillId="0" borderId="0" xfId="0" applyNumberFormat="1" applyFont="1" applyFill="1" applyProtection="1">
      <protection locked="0"/>
    </xf>
    <xf numFmtId="0" fontId="29" fillId="0" borderId="0" xfId="0" applyFont="1" applyFill="1" applyProtection="1">
      <protection locked="0"/>
    </xf>
    <xf numFmtId="0" fontId="37" fillId="0" borderId="26" xfId="0" applyNumberFormat="1" applyFont="1" applyFill="1" applyBorder="1" applyAlignment="1" applyProtection="1">
      <alignment vertical="top" wrapText="1"/>
      <protection locked="0"/>
    </xf>
    <xf numFmtId="0" fontId="37" fillId="0" borderId="0" xfId="0" applyFont="1" applyFill="1" applyProtection="1">
      <protection locked="0"/>
    </xf>
    <xf numFmtId="0" fontId="38" fillId="0" borderId="0" xfId="0" applyFont="1" applyFill="1" applyProtection="1">
      <protection locked="0"/>
    </xf>
    <xf numFmtId="0" fontId="33" fillId="0" borderId="0" xfId="0" applyFont="1" applyFill="1" applyProtection="1">
      <protection locked="0"/>
    </xf>
    <xf numFmtId="0" fontId="34" fillId="0" borderId="0" xfId="0" applyFont="1" applyFill="1" applyProtection="1">
      <protection locked="0"/>
    </xf>
    <xf numFmtId="0" fontId="33" fillId="0" borderId="15" xfId="0" applyFont="1" applyFill="1" applyBorder="1" applyAlignment="1" applyProtection="1">
      <alignment vertical="top"/>
      <protection locked="0"/>
    </xf>
    <xf numFmtId="0" fontId="23" fillId="0" borderId="15" xfId="0" applyFont="1" applyFill="1" applyBorder="1" applyAlignment="1" applyProtection="1">
      <alignment vertical="top"/>
      <protection locked="0"/>
    </xf>
    <xf numFmtId="0" fontId="40" fillId="0" borderId="0" xfId="0" applyFont="1" applyFill="1" applyProtection="1">
      <protection locked="0"/>
    </xf>
    <xf numFmtId="0" fontId="40" fillId="0" borderId="15" xfId="0" applyFont="1" applyFill="1" applyBorder="1" applyAlignment="1" applyProtection="1">
      <alignment vertical="top"/>
      <protection locked="0"/>
    </xf>
    <xf numFmtId="0" fontId="42" fillId="0" borderId="0" xfId="0" applyFont="1" applyFill="1" applyProtection="1">
      <protection locked="0"/>
    </xf>
    <xf numFmtId="0" fontId="6" fillId="0" borderId="15" xfId="0" applyFont="1" applyFill="1" applyBorder="1" applyAlignment="1" applyProtection="1">
      <alignment vertical="top"/>
      <protection locked="0"/>
    </xf>
    <xf numFmtId="0" fontId="43" fillId="0" borderId="26" xfId="0" applyNumberFormat="1" applyFont="1" applyFill="1" applyBorder="1" applyAlignment="1" applyProtection="1">
      <alignment vertical="top" wrapText="1"/>
      <protection locked="0"/>
    </xf>
    <xf numFmtId="0" fontId="43" fillId="0" borderId="0" xfId="0" applyFont="1" applyFill="1" applyProtection="1">
      <protection locked="0"/>
    </xf>
    <xf numFmtId="0" fontId="43" fillId="0" borderId="15" xfId="0" applyFont="1" applyFill="1" applyBorder="1" applyAlignment="1" applyProtection="1">
      <alignment vertical="top"/>
      <protection locked="0"/>
    </xf>
    <xf numFmtId="0" fontId="46" fillId="0" borderId="0" xfId="0" applyFont="1" applyFill="1" applyProtection="1">
      <protection locked="0"/>
    </xf>
    <xf numFmtId="0" fontId="44" fillId="0" borderId="26" xfId="0" applyNumberFormat="1" applyFont="1" applyFill="1" applyBorder="1" applyAlignment="1" applyProtection="1">
      <alignment vertical="top" wrapText="1"/>
      <protection locked="0"/>
    </xf>
    <xf numFmtId="0" fontId="44" fillId="0" borderId="0" xfId="0" applyFont="1" applyFill="1" applyProtection="1">
      <protection locked="0"/>
    </xf>
    <xf numFmtId="0" fontId="35" fillId="0" borderId="0" xfId="0" applyFont="1" applyFill="1" applyProtection="1">
      <protection locked="0"/>
    </xf>
    <xf numFmtId="0" fontId="52" fillId="0" borderId="0" xfId="0" applyFont="1" applyFill="1" applyProtection="1">
      <protection locked="0"/>
    </xf>
    <xf numFmtId="0" fontId="47" fillId="0" borderId="0" xfId="0" applyFont="1" applyFill="1" applyProtection="1">
      <protection locked="0"/>
    </xf>
    <xf numFmtId="49" fontId="33" fillId="0" borderId="26" xfId="0" applyNumberFormat="1" applyFont="1" applyFill="1" applyBorder="1" applyAlignment="1" applyProtection="1">
      <alignment vertical="top" wrapText="1"/>
      <protection locked="0"/>
    </xf>
    <xf numFmtId="0" fontId="16" fillId="0" borderId="0" xfId="0" applyFont="1" applyFill="1" applyProtection="1">
      <protection locked="0"/>
    </xf>
    <xf numFmtId="0" fontId="19" fillId="0" borderId="0" xfId="0" applyFont="1" applyFill="1" applyAlignment="1" applyProtection="1">
      <alignment vertical="top" wrapText="1"/>
      <protection locked="0"/>
    </xf>
    <xf numFmtId="0" fontId="6" fillId="0" borderId="0" xfId="0" applyFont="1" applyFill="1" applyAlignment="1" applyProtection="1">
      <alignment wrapText="1"/>
      <protection locked="0"/>
    </xf>
    <xf numFmtId="0" fontId="48" fillId="0" borderId="22" xfId="0" applyNumberFormat="1" applyFont="1" applyFill="1" applyBorder="1" applyAlignment="1" applyProtection="1">
      <alignment vertical="top" wrapText="1"/>
      <protection locked="0"/>
    </xf>
    <xf numFmtId="0" fontId="48" fillId="0" borderId="0" xfId="0" applyFont="1" applyFill="1" applyProtection="1">
      <protection locked="0"/>
    </xf>
    <xf numFmtId="0" fontId="49" fillId="0" borderId="0" xfId="0" applyFont="1" applyFill="1" applyProtection="1">
      <protection locked="0"/>
    </xf>
    <xf numFmtId="0" fontId="48" fillId="0" borderId="26" xfId="0" applyNumberFormat="1" applyFont="1" applyFill="1" applyBorder="1" applyAlignment="1" applyProtection="1">
      <alignment vertical="top" wrapText="1"/>
      <protection locked="0"/>
    </xf>
    <xf numFmtId="41" fontId="6" fillId="0" borderId="5" xfId="3" applyNumberFormat="1" applyFont="1" applyFill="1" applyBorder="1" applyAlignment="1" applyProtection="1">
      <alignment horizontal="right" vertical="center"/>
      <protection locked="0"/>
    </xf>
    <xf numFmtId="0" fontId="33" fillId="0" borderId="32" xfId="0" applyFont="1" applyFill="1" applyBorder="1" applyProtection="1">
      <protection locked="0"/>
    </xf>
    <xf numFmtId="0" fontId="16" fillId="0" borderId="32" xfId="0" applyFont="1" applyFill="1" applyBorder="1" applyProtection="1">
      <protection locked="0"/>
    </xf>
    <xf numFmtId="0" fontId="22" fillId="0" borderId="32" xfId="0" applyFont="1" applyFill="1" applyBorder="1" applyProtection="1">
      <protection locked="0"/>
    </xf>
    <xf numFmtId="0" fontId="34" fillId="0" borderId="32" xfId="0" applyFont="1" applyFill="1" applyBorder="1" applyProtection="1">
      <protection locked="0"/>
    </xf>
    <xf numFmtId="0" fontId="6" fillId="0" borderId="32" xfId="0" applyFont="1" applyFill="1" applyBorder="1" applyProtection="1">
      <protection locked="0"/>
    </xf>
    <xf numFmtId="0" fontId="29" fillId="0" borderId="32" xfId="0" applyFont="1" applyFill="1" applyBorder="1" applyProtection="1">
      <protection locked="0"/>
    </xf>
    <xf numFmtId="0" fontId="16" fillId="0" borderId="0" xfId="0" applyFont="1" applyFill="1" applyAlignment="1" applyProtection="1">
      <alignment vertical="top"/>
      <protection locked="0"/>
    </xf>
    <xf numFmtId="0" fontId="33" fillId="0" borderId="0" xfId="0" applyFont="1" applyFill="1" applyAlignment="1" applyProtection="1">
      <alignment wrapText="1"/>
      <protection locked="0"/>
    </xf>
    <xf numFmtId="0" fontId="22" fillId="0" borderId="0" xfId="0" applyFont="1" applyFill="1" applyAlignment="1" applyProtection="1">
      <alignment wrapText="1"/>
      <protection locked="0"/>
    </xf>
    <xf numFmtId="0" fontId="6" fillId="0" borderId="27" xfId="0" applyNumberFormat="1" applyFont="1" applyFill="1" applyBorder="1" applyAlignment="1" applyProtection="1">
      <alignment vertical="top" wrapText="1"/>
      <protection locked="0"/>
    </xf>
    <xf numFmtId="0" fontId="19" fillId="0" borderId="0" xfId="0" applyFont="1" applyFill="1" applyAlignment="1" applyProtection="1">
      <alignment wrapText="1"/>
      <protection locked="0"/>
    </xf>
    <xf numFmtId="0" fontId="19" fillId="0" borderId="43" xfId="0" applyNumberFormat="1" applyFont="1" applyFill="1" applyBorder="1" applyAlignment="1" applyProtection="1">
      <alignment vertical="top" wrapText="1"/>
      <protection locked="0"/>
    </xf>
    <xf numFmtId="0" fontId="6" fillId="0" borderId="0" xfId="0" applyFont="1" applyFill="1" applyBorder="1" applyAlignment="1" applyProtection="1">
      <alignment vertical="top"/>
      <protection locked="0"/>
    </xf>
    <xf numFmtId="0" fontId="6" fillId="0" borderId="0" xfId="0" applyFont="1" applyFill="1" applyBorder="1" applyProtection="1">
      <protection locked="0"/>
    </xf>
    <xf numFmtId="0" fontId="19" fillId="0" borderId="0" xfId="0" applyFont="1" applyFill="1" applyAlignment="1" applyProtection="1">
      <alignment vertical="top"/>
      <protection locked="0"/>
    </xf>
    <xf numFmtId="0" fontId="6" fillId="0" borderId="45" xfId="0" applyNumberFormat="1" applyFont="1" applyFill="1" applyBorder="1" applyAlignment="1" applyProtection="1">
      <alignment vertical="top" wrapText="1"/>
      <protection locked="0"/>
    </xf>
    <xf numFmtId="0" fontId="15" fillId="0" borderId="0" xfId="0" applyFont="1" applyFill="1" applyProtection="1">
      <protection locked="0"/>
    </xf>
    <xf numFmtId="0" fontId="14" fillId="0" borderId="0" xfId="0" applyFont="1" applyFill="1" applyProtection="1">
      <protection locked="0"/>
    </xf>
    <xf numFmtId="0" fontId="6" fillId="0" borderId="37" xfId="0" applyNumberFormat="1" applyFont="1" applyFill="1" applyBorder="1" applyAlignment="1" applyProtection="1">
      <alignment vertical="top" wrapText="1"/>
      <protection locked="0"/>
    </xf>
    <xf numFmtId="0" fontId="6" fillId="0" borderId="28" xfId="0" applyFont="1" applyFill="1" applyBorder="1" applyAlignment="1" applyProtection="1">
      <alignment vertical="top" wrapText="1"/>
      <protection locked="0"/>
    </xf>
    <xf numFmtId="0" fontId="6" fillId="0" borderId="29" xfId="0" applyFont="1" applyFill="1" applyBorder="1" applyAlignment="1" applyProtection="1">
      <alignment horizontal="center" vertical="top"/>
      <protection locked="0"/>
    </xf>
    <xf numFmtId="0" fontId="23" fillId="0" borderId="55" xfId="0" applyFont="1" applyFill="1" applyBorder="1" applyAlignment="1" applyProtection="1">
      <alignment vertical="top" wrapText="1"/>
      <protection locked="0"/>
    </xf>
    <xf numFmtId="0" fontId="6" fillId="0" borderId="56" xfId="0" applyFont="1" applyFill="1" applyBorder="1" applyAlignment="1" applyProtection="1">
      <alignment horizontal="center" vertical="top"/>
      <protection locked="0"/>
    </xf>
    <xf numFmtId="41" fontId="6" fillId="0" borderId="12" xfId="23" applyNumberFormat="1" applyFont="1" applyFill="1" applyBorder="1" applyAlignment="1" applyProtection="1">
      <alignment vertical="top"/>
      <protection locked="0"/>
    </xf>
    <xf numFmtId="0" fontId="25" fillId="0" borderId="15" xfId="0" applyNumberFormat="1" applyFont="1" applyFill="1" applyBorder="1" applyAlignment="1" applyProtection="1">
      <alignment vertical="top" wrapText="1"/>
      <protection locked="0"/>
    </xf>
    <xf numFmtId="0" fontId="6" fillId="0" borderId="0" xfId="0" applyFont="1" applyFill="1" applyAlignment="1" applyProtection="1">
      <alignment vertical="top"/>
      <protection locked="0"/>
    </xf>
    <xf numFmtId="190" fontId="6" fillId="0" borderId="5" xfId="23" applyNumberFormat="1" applyFont="1" applyFill="1" applyBorder="1" applyAlignment="1" applyProtection="1">
      <alignment horizontal="right" vertical="top" readingOrder="1"/>
      <protection locked="0"/>
    </xf>
    <xf numFmtId="0" fontId="6" fillId="0" borderId="0" xfId="0" applyFont="1" applyFill="1" applyAlignment="1" applyProtection="1">
      <alignment vertical="top" wrapText="1"/>
      <protection locked="0"/>
    </xf>
    <xf numFmtId="0" fontId="23" fillId="0" borderId="15" xfId="0" applyNumberFormat="1" applyFont="1" applyFill="1" applyBorder="1" applyAlignment="1" applyProtection="1">
      <alignment vertical="top" wrapText="1"/>
      <protection locked="0"/>
    </xf>
    <xf numFmtId="0" fontId="23" fillId="0" borderId="0" xfId="0" applyFont="1" applyFill="1" applyAlignment="1" applyProtection="1">
      <alignment vertical="top" wrapText="1"/>
      <protection locked="0"/>
    </xf>
    <xf numFmtId="0" fontId="50" fillId="0" borderId="0" xfId="0" applyFont="1" applyFill="1" applyProtection="1">
      <protection locked="0"/>
    </xf>
    <xf numFmtId="0" fontId="13" fillId="0" borderId="0" xfId="0" applyFont="1" applyFill="1" applyProtection="1">
      <protection locked="0"/>
    </xf>
    <xf numFmtId="0" fontId="51" fillId="0" borderId="0" xfId="0" applyFont="1" applyFill="1" applyProtection="1">
      <protection locked="0"/>
    </xf>
    <xf numFmtId="0" fontId="51" fillId="0" borderId="0" xfId="0" applyFont="1" applyFill="1" applyAlignment="1" applyProtection="1">
      <alignment vertical="top"/>
      <protection locked="0"/>
    </xf>
    <xf numFmtId="0" fontId="35" fillId="0" borderId="0" xfId="0" applyFont="1" applyFill="1" applyAlignment="1" applyProtection="1">
      <alignment vertical="top"/>
      <protection locked="0"/>
    </xf>
    <xf numFmtId="0" fontId="52" fillId="0" borderId="0" xfId="0" applyFont="1" applyFill="1" applyAlignment="1" applyProtection="1">
      <alignment vertical="top"/>
      <protection locked="0"/>
    </xf>
    <xf numFmtId="41" fontId="6" fillId="0" borderId="5" xfId="0" applyNumberFormat="1" applyFont="1" applyFill="1" applyBorder="1" applyAlignment="1" applyProtection="1">
      <alignment vertical="top" readingOrder="1"/>
      <protection locked="0"/>
    </xf>
    <xf numFmtId="0" fontId="35" fillId="0" borderId="24" xfId="0" applyFont="1" applyFill="1" applyBorder="1" applyAlignment="1" applyProtection="1">
      <alignment wrapText="1"/>
      <protection locked="0"/>
    </xf>
    <xf numFmtId="0" fontId="20" fillId="0" borderId="0" xfId="0" applyFont="1" applyFill="1" applyAlignment="1" applyProtection="1">
      <alignment vertical="top" wrapText="1"/>
      <protection locked="0"/>
    </xf>
    <xf numFmtId="0" fontId="27" fillId="0" borderId="0" xfId="0" applyFont="1" applyFill="1" applyAlignment="1" applyProtection="1">
      <alignment vertical="top" wrapText="1"/>
      <protection locked="0"/>
    </xf>
    <xf numFmtId="0" fontId="20" fillId="0" borderId="0" xfId="0" applyFont="1" applyFill="1" applyAlignment="1" applyProtection="1">
      <alignment wrapText="1"/>
      <protection locked="0"/>
    </xf>
    <xf numFmtId="0" fontId="62" fillId="0" borderId="0" xfId="0" applyFont="1" applyFill="1" applyAlignment="1" applyProtection="1">
      <alignment wrapText="1"/>
      <protection locked="0"/>
    </xf>
    <xf numFmtId="0" fontId="33" fillId="0" borderId="24" xfId="0" applyFont="1" applyFill="1" applyBorder="1" applyAlignment="1" applyProtection="1">
      <alignment vertical="top" wrapText="1"/>
      <protection locked="0"/>
    </xf>
    <xf numFmtId="0" fontId="22" fillId="0" borderId="0" xfId="0" applyFont="1" applyFill="1" applyAlignment="1" applyProtection="1">
      <alignment vertical="top"/>
      <protection locked="0"/>
    </xf>
    <xf numFmtId="0" fontId="29" fillId="0" borderId="0" xfId="0" applyFont="1" applyFill="1" applyAlignment="1" applyProtection="1">
      <alignment vertical="top"/>
      <protection locked="0"/>
    </xf>
    <xf numFmtId="0" fontId="6" fillId="0" borderId="26" xfId="0" applyFont="1" applyFill="1" applyBorder="1" applyAlignment="1" applyProtection="1">
      <alignment vertical="top"/>
      <protection locked="0"/>
    </xf>
    <xf numFmtId="0" fontId="33" fillId="0" borderId="26" xfId="0" applyFont="1" applyFill="1" applyBorder="1" applyAlignment="1" applyProtection="1">
      <alignment vertical="top"/>
      <protection locked="0"/>
    </xf>
    <xf numFmtId="0" fontId="22" fillId="0" borderId="0" xfId="0" applyFont="1" applyFill="1" applyAlignment="1" applyProtection="1">
      <alignment vertical="top" wrapText="1"/>
      <protection locked="0"/>
    </xf>
    <xf numFmtId="0" fontId="26" fillId="0" borderId="0" xfId="0" applyFont="1" applyFill="1" applyAlignment="1" applyProtection="1">
      <alignment vertical="top" wrapText="1"/>
      <protection locked="0"/>
    </xf>
    <xf numFmtId="0" fontId="34" fillId="0" borderId="0" xfId="0" applyFont="1" applyFill="1" applyAlignment="1" applyProtection="1">
      <alignment vertical="top"/>
      <protection locked="0"/>
    </xf>
    <xf numFmtId="0" fontId="23" fillId="0" borderId="0" xfId="0" applyFont="1" applyFill="1" applyAlignment="1" applyProtection="1">
      <alignment vertical="top"/>
      <protection locked="0"/>
    </xf>
    <xf numFmtId="0" fontId="63" fillId="5" borderId="0" xfId="0" applyFont="1" applyFill="1" applyAlignment="1" applyProtection="1">
      <alignment vertical="top" wrapText="1"/>
      <protection locked="0"/>
    </xf>
    <xf numFmtId="0" fontId="63" fillId="5" borderId="0" xfId="0" applyFont="1" applyFill="1" applyAlignment="1" applyProtection="1">
      <alignment vertical="top"/>
      <protection locked="0"/>
    </xf>
    <xf numFmtId="0" fontId="64" fillId="0" borderId="7" xfId="0" applyFont="1" applyFill="1" applyBorder="1" applyAlignment="1" applyProtection="1">
      <alignment vertical="top" wrapText="1"/>
      <protection locked="0"/>
    </xf>
    <xf numFmtId="41" fontId="35" fillId="0" borderId="5" xfId="23" applyNumberFormat="1" applyFont="1" applyBorder="1" applyAlignment="1" applyProtection="1">
      <alignment vertical="top"/>
      <protection locked="0"/>
    </xf>
    <xf numFmtId="41" fontId="6" fillId="5" borderId="5" xfId="23" applyNumberFormat="1" applyFont="1" applyFill="1" applyBorder="1" applyAlignment="1" applyProtection="1">
      <alignment vertical="top"/>
      <protection locked="0"/>
    </xf>
    <xf numFmtId="41" fontId="6" fillId="5" borderId="5" xfId="3" applyNumberFormat="1" applyFont="1" applyFill="1" applyBorder="1" applyAlignment="1" applyProtection="1">
      <alignment horizontal="right" vertical="center"/>
      <protection locked="0"/>
    </xf>
    <xf numFmtId="41" fontId="6" fillId="0" borderId="8" xfId="23" applyNumberFormat="1" applyFont="1" applyBorder="1" applyAlignment="1" applyProtection="1">
      <alignment vertical="top"/>
      <protection locked="0"/>
    </xf>
    <xf numFmtId="41" fontId="6" fillId="0" borderId="12" xfId="23" applyNumberFormat="1" applyFont="1" applyBorder="1" applyAlignment="1" applyProtection="1">
      <alignment vertical="top"/>
      <protection locked="0"/>
    </xf>
    <xf numFmtId="41" fontId="6" fillId="5" borderId="5" xfId="23" applyNumberFormat="1" applyFont="1" applyFill="1" applyBorder="1" applyAlignment="1">
      <alignment vertical="top"/>
    </xf>
    <xf numFmtId="41" fontId="6" fillId="5" borderId="11" xfId="23" applyNumberFormat="1" applyFont="1" applyFill="1" applyBorder="1" applyAlignment="1" applyProtection="1">
      <alignment horizontal="right" vertical="top"/>
      <protection locked="0"/>
    </xf>
    <xf numFmtId="41" fontId="6" fillId="0" borderId="11" xfId="23" applyNumberFormat="1" applyFont="1" applyBorder="1" applyAlignment="1" applyProtection="1">
      <alignment horizontal="right" vertical="top"/>
      <protection locked="0"/>
    </xf>
    <xf numFmtId="41" fontId="6" fillId="0" borderId="12" xfId="23" applyNumberFormat="1" applyFont="1" applyBorder="1" applyAlignment="1" applyProtection="1">
      <alignment horizontal="right" vertical="top"/>
      <protection locked="0"/>
    </xf>
    <xf numFmtId="41" fontId="6" fillId="5" borderId="5" xfId="23" applyNumberFormat="1" applyFont="1" applyFill="1" applyBorder="1" applyAlignment="1" applyProtection="1">
      <alignment horizontal="right" vertical="top" readingOrder="1"/>
      <protection locked="0"/>
    </xf>
    <xf numFmtId="41" fontId="28" fillId="0" borderId="5" xfId="23" applyNumberFormat="1" applyFont="1" applyBorder="1" applyAlignment="1" applyProtection="1">
      <alignment horizontal="right" vertical="top" readingOrder="1"/>
      <protection locked="0"/>
    </xf>
    <xf numFmtId="41" fontId="35" fillId="0" borderId="5" xfId="23" applyNumberFormat="1" applyFont="1" applyBorder="1" applyAlignment="1" applyProtection="1">
      <alignment horizontal="right" vertical="top" readingOrder="1"/>
      <protection locked="0"/>
    </xf>
    <xf numFmtId="41" fontId="35" fillId="5" borderId="5" xfId="0" applyNumberFormat="1" applyFont="1" applyFill="1" applyBorder="1" applyAlignment="1" applyProtection="1">
      <alignment vertical="top"/>
      <protection locked="0"/>
    </xf>
    <xf numFmtId="41" fontId="6" fillId="5" borderId="5" xfId="0" applyNumberFormat="1" applyFont="1" applyFill="1" applyBorder="1" applyAlignment="1" applyProtection="1">
      <alignment vertical="top" readingOrder="1"/>
      <protection locked="0"/>
    </xf>
    <xf numFmtId="41" fontId="35" fillId="5" borderId="5" xfId="0" applyNumberFormat="1" applyFont="1" applyFill="1" applyBorder="1" applyAlignment="1" applyProtection="1">
      <alignment vertical="top" readingOrder="1"/>
      <protection locked="0"/>
    </xf>
    <xf numFmtId="41" fontId="6" fillId="5" borderId="5" xfId="23" applyNumberFormat="1" applyFont="1" applyFill="1" applyBorder="1" applyAlignment="1" applyProtection="1">
      <alignment horizontal="right" vertical="top"/>
      <protection locked="0"/>
    </xf>
    <xf numFmtId="41" fontId="6" fillId="5" borderId="5" xfId="3" applyNumberFormat="1" applyFont="1" applyFill="1" applyBorder="1" applyAlignment="1" applyProtection="1">
      <alignment vertical="top"/>
      <protection locked="0"/>
    </xf>
    <xf numFmtId="190" fontId="6" fillId="0" borderId="5" xfId="23" applyNumberFormat="1" applyFont="1" applyBorder="1" applyAlignment="1" applyProtection="1">
      <alignment horizontal="right" vertical="top" readingOrder="1"/>
      <protection locked="0"/>
    </xf>
    <xf numFmtId="190" fontId="6" fillId="5" borderId="5" xfId="23" applyNumberFormat="1" applyFont="1" applyFill="1" applyBorder="1" applyAlignment="1" applyProtection="1">
      <alignment horizontal="right" vertical="top" readingOrder="1"/>
      <protection locked="0"/>
    </xf>
    <xf numFmtId="41" fontId="6" fillId="5" borderId="5" xfId="0" applyNumberFormat="1" applyFont="1" applyFill="1" applyBorder="1" applyAlignment="1" applyProtection="1">
      <alignment vertical="top"/>
      <protection locked="0"/>
    </xf>
    <xf numFmtId="41" fontId="6" fillId="0" borderId="5" xfId="0" applyNumberFormat="1" applyFont="1" applyBorder="1" applyAlignment="1" applyProtection="1">
      <alignment horizontal="right" vertical="center" wrapText="1"/>
      <protection locked="0"/>
    </xf>
    <xf numFmtId="41" fontId="35" fillId="0" borderId="26" xfId="23" applyNumberFormat="1" applyFont="1" applyBorder="1" applyAlignment="1" applyProtection="1">
      <alignment vertical="top"/>
      <protection locked="0"/>
    </xf>
    <xf numFmtId="41" fontId="35" fillId="5" borderId="26" xfId="0" applyNumberFormat="1" applyFont="1" applyFill="1" applyBorder="1" applyAlignment="1" applyProtection="1">
      <alignment vertical="top" readingOrder="1"/>
      <protection locked="0"/>
    </xf>
    <xf numFmtId="0" fontId="22" fillId="0" borderId="0" xfId="0" applyFont="1" applyFill="1" applyAlignment="1" applyProtection="1">
      <alignment wrapText="1"/>
      <protection locked="0"/>
    </xf>
    <xf numFmtId="0" fontId="22" fillId="0" borderId="0" xfId="0" applyFont="1" applyFill="1" applyAlignment="1"/>
    <xf numFmtId="0" fontId="56" fillId="0" borderId="0" xfId="12" applyFont="1" applyBorder="1" applyAlignment="1">
      <alignment horizontal="center"/>
    </xf>
    <xf numFmtId="0" fontId="56" fillId="0" borderId="33" xfId="12" applyFont="1" applyBorder="1" applyAlignment="1">
      <alignment horizontal="center"/>
    </xf>
    <xf numFmtId="0" fontId="20" fillId="0" borderId="9" xfId="12" applyFont="1" applyBorder="1" applyAlignment="1" applyProtection="1">
      <alignment horizontal="center" vertical="center" wrapText="1"/>
      <protection locked="0"/>
    </xf>
    <xf numFmtId="0" fontId="20" fillId="0" borderId="10" xfId="12" applyFont="1" applyBorder="1" applyAlignment="1" applyProtection="1">
      <alignment horizontal="center" vertical="center"/>
      <protection locked="0"/>
    </xf>
    <xf numFmtId="0" fontId="20" fillId="0" borderId="2" xfId="12" applyFont="1" applyBorder="1" applyAlignment="1" applyProtection="1">
      <alignment horizontal="center" vertical="center"/>
      <protection locked="0"/>
    </xf>
    <xf numFmtId="0" fontId="54" fillId="3" borderId="0" xfId="12" applyFont="1" applyFill="1" applyBorder="1" applyAlignment="1">
      <alignment horizontal="center"/>
    </xf>
    <xf numFmtId="0" fontId="20" fillId="0" borderId="30" xfId="12" applyFont="1" applyBorder="1" applyAlignment="1" applyProtection="1">
      <alignment horizontal="left" vertical="center"/>
      <protection locked="0"/>
    </xf>
    <xf numFmtId="0" fontId="20" fillId="0" borderId="17" xfId="12" applyFont="1" applyBorder="1" applyAlignment="1" applyProtection="1">
      <alignment horizontal="left" vertical="center"/>
      <protection locked="0"/>
    </xf>
    <xf numFmtId="0" fontId="20" fillId="0" borderId="38" xfId="12" applyFont="1" applyBorder="1" applyAlignment="1" applyProtection="1">
      <alignment horizontal="left" vertical="center"/>
      <protection locked="0"/>
    </xf>
    <xf numFmtId="0" fontId="57" fillId="0" borderId="9" xfId="12" applyFont="1" applyBorder="1" applyAlignment="1" applyProtection="1">
      <alignment horizontal="center" vertical="center"/>
      <protection locked="0"/>
    </xf>
    <xf numFmtId="0" fontId="57" fillId="0" borderId="2" xfId="12" applyFont="1" applyBorder="1" applyAlignment="1" applyProtection="1">
      <alignment horizontal="center" vertical="center"/>
      <protection locked="0"/>
    </xf>
    <xf numFmtId="187" fontId="12" fillId="0" borderId="9" xfId="23" applyNumberFormat="1" applyFont="1" applyBorder="1" applyAlignment="1" applyProtection="1">
      <alignment horizontal="center" vertical="top" wrapText="1"/>
      <protection locked="0"/>
    </xf>
    <xf numFmtId="187" fontId="12" fillId="0" borderId="2" xfId="23" applyNumberFormat="1" applyFont="1" applyBorder="1" applyAlignment="1" applyProtection="1">
      <alignment horizontal="center" vertical="top" wrapText="1"/>
      <protection locked="0"/>
    </xf>
    <xf numFmtId="0" fontId="20" fillId="0" borderId="9" xfId="12" applyFont="1" applyBorder="1" applyAlignment="1" applyProtection="1">
      <alignment horizontal="center" vertical="top"/>
      <protection locked="0"/>
    </xf>
    <xf numFmtId="0" fontId="20" fillId="0" borderId="10" xfId="12" applyFont="1" applyBorder="1" applyAlignment="1" applyProtection="1">
      <alignment horizontal="center" vertical="top"/>
      <protection locked="0"/>
    </xf>
    <xf numFmtId="0" fontId="20" fillId="0" borderId="2" xfId="12" applyFont="1" applyBorder="1" applyAlignment="1" applyProtection="1">
      <alignment horizontal="center" vertical="top"/>
      <protection locked="0"/>
    </xf>
    <xf numFmtId="0" fontId="20" fillId="0" borderId="13" xfId="12" applyFont="1" applyBorder="1" applyAlignment="1" applyProtection="1">
      <alignment horizontal="center" vertical="center"/>
      <protection locked="0"/>
    </xf>
    <xf numFmtId="0" fontId="22" fillId="0" borderId="35" xfId="0" applyFont="1" applyBorder="1" applyAlignment="1" applyProtection="1">
      <protection locked="0"/>
    </xf>
    <xf numFmtId="0" fontId="22" fillId="0" borderId="14" xfId="0" applyFont="1" applyBorder="1" applyAlignment="1" applyProtection="1">
      <protection locked="0"/>
    </xf>
    <xf numFmtId="0" fontId="27" fillId="0" borderId="13" xfId="12" applyNumberFormat="1" applyFont="1" applyFill="1" applyBorder="1" applyAlignment="1" applyProtection="1">
      <alignment horizontal="right" vertical="top" wrapText="1"/>
      <protection locked="0"/>
    </xf>
    <xf numFmtId="0" fontId="27" fillId="0" borderId="35" xfId="12" applyNumberFormat="1" applyFont="1" applyFill="1" applyBorder="1" applyAlignment="1" applyProtection="1">
      <alignment horizontal="right" vertical="top" wrapText="1"/>
      <protection locked="0"/>
    </xf>
    <xf numFmtId="0" fontId="27" fillId="0" borderId="19" xfId="0" applyNumberFormat="1" applyFont="1" applyFill="1" applyBorder="1" applyAlignment="1" applyProtection="1">
      <alignment vertical="top" wrapText="1"/>
      <protection locked="0"/>
    </xf>
    <xf numFmtId="0" fontId="27" fillId="0" borderId="20" xfId="0" applyNumberFormat="1" applyFont="1" applyFill="1" applyBorder="1" applyAlignment="1" applyProtection="1">
      <alignment vertical="top" wrapText="1"/>
      <protection locked="0"/>
    </xf>
    <xf numFmtId="0" fontId="27" fillId="0" borderId="57" xfId="0" applyNumberFormat="1" applyFont="1" applyFill="1" applyBorder="1" applyAlignment="1" applyProtection="1">
      <alignment vertical="top" wrapText="1"/>
      <protection locked="0"/>
    </xf>
    <xf numFmtId="0" fontId="27" fillId="0" borderId="58" xfId="0" applyNumberFormat="1" applyFont="1" applyFill="1" applyBorder="1" applyAlignment="1" applyProtection="1">
      <alignment vertical="top" wrapText="1"/>
      <protection locked="0"/>
    </xf>
    <xf numFmtId="0" fontId="20" fillId="0" borderId="0" xfId="12" applyFont="1" applyBorder="1" applyAlignment="1">
      <alignment horizontal="right" wrapText="1"/>
    </xf>
    <xf numFmtId="0" fontId="22" fillId="0" borderId="0" xfId="0" applyFont="1" applyAlignment="1">
      <alignment wrapText="1"/>
    </xf>
    <xf numFmtId="0" fontId="22" fillId="0" borderId="0" xfId="0" applyFont="1" applyAlignment="1"/>
    <xf numFmtId="0" fontId="25" fillId="0" borderId="0" xfId="12" applyFont="1" applyBorder="1" applyAlignment="1">
      <alignment horizontal="right"/>
    </xf>
    <xf numFmtId="0" fontId="22" fillId="0" borderId="0" xfId="0" applyFont="1" applyAlignment="1">
      <alignment horizontal="right"/>
    </xf>
    <xf numFmtId="0" fontId="20" fillId="0" borderId="13" xfId="23" applyNumberFormat="1" applyFont="1" applyBorder="1" applyAlignment="1" applyProtection="1">
      <alignment horizontal="center" vertical="top"/>
      <protection locked="0"/>
    </xf>
    <xf numFmtId="0" fontId="22" fillId="0" borderId="35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35" xfId="0" applyNumberFormat="1" applyFont="1" applyBorder="1" applyAlignment="1">
      <alignment horizontal="center" vertical="top"/>
    </xf>
    <xf numFmtId="0" fontId="22" fillId="0" borderId="14" xfId="0" applyNumberFormat="1" applyFont="1" applyBorder="1" applyAlignment="1">
      <alignment horizontal="center" vertical="top"/>
    </xf>
    <xf numFmtId="0" fontId="20" fillId="0" borderId="16" xfId="23" applyNumberFormat="1" applyFont="1" applyBorder="1" applyAlignment="1" applyProtection="1">
      <alignment horizontal="center" vertical="center"/>
      <protection locked="0"/>
    </xf>
    <xf numFmtId="0" fontId="22" fillId="0" borderId="33" xfId="0" applyFont="1" applyBorder="1" applyAlignment="1">
      <alignment horizontal="center" vertical="center"/>
    </xf>
    <xf numFmtId="0" fontId="22" fillId="0" borderId="66" xfId="0" applyFont="1" applyBorder="1" applyAlignment="1">
      <alignment horizontal="center" vertical="center"/>
    </xf>
  </cellXfs>
  <cellStyles count="24">
    <cellStyle name="Comma" xfId="23" builtinId="3"/>
    <cellStyle name="Comma 2" xfId="1"/>
    <cellStyle name="Comma 2 2" xfId="2"/>
    <cellStyle name="Comma 2 2 2" xfId="3"/>
    <cellStyle name="Comma 2 3" xfId="4"/>
    <cellStyle name="Comma 3" xfId="5"/>
    <cellStyle name="Comma 3 2" xfId="6"/>
    <cellStyle name="Comma 3 2 2" xfId="7"/>
    <cellStyle name="Comma 4" xfId="8"/>
    <cellStyle name="Normal" xfId="0" builtinId="0"/>
    <cellStyle name="Normal 10" xfId="9"/>
    <cellStyle name="Normal 13" xfId="10"/>
    <cellStyle name="Normal 2" xfId="11"/>
    <cellStyle name="Normal 2 2" xfId="12"/>
    <cellStyle name="Normal 3" xfId="13"/>
    <cellStyle name="Normal 4" xfId="14"/>
    <cellStyle name="Normal 4 2" xfId="15"/>
    <cellStyle name="Normal 5" xfId="16"/>
    <cellStyle name="Style 1" xfId="17"/>
    <cellStyle name="เครื่องหมายจุลภาค 2" xfId="18"/>
    <cellStyle name="เครื่องหมายจุลภาค 2 2" xfId="19"/>
    <cellStyle name="ปกติ 2" xfId="20"/>
    <cellStyle name="ปกติ 2 2" xfId="21"/>
    <cellStyle name="เปอร์เซ็นต์ 2" xfId="22"/>
  </cellStyles>
  <dxfs count="11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  <color rgb="FFFFFF99"/>
      <color rgb="FF0000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_01_secretary_oct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1_10_secretary_july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1_11_secretary_aug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1_12_secretary_se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_02_secretary_nov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1_03_secretary_dec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1_04_secretary_jan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1_05_secretary_feb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1_06_secretary_march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1_07_secretary_april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1_08_secretary_may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1_09_secretary_ju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retary"/>
      <sheetName val="สูตร"/>
    </sheetNames>
    <sheetDataSet>
      <sheetData sheetId="0">
        <row r="12">
          <cell r="H12"/>
        </row>
        <row r="14">
          <cell r="H14"/>
        </row>
        <row r="15">
          <cell r="H15"/>
        </row>
        <row r="21">
          <cell r="H21">
            <v>275</v>
          </cell>
        </row>
        <row r="22">
          <cell r="H22">
            <v>62</v>
          </cell>
        </row>
        <row r="23">
          <cell r="H23">
            <v>649</v>
          </cell>
        </row>
        <row r="24">
          <cell r="H24">
            <v>275</v>
          </cell>
        </row>
        <row r="25">
          <cell r="H25">
            <v>3</v>
          </cell>
        </row>
        <row r="27">
          <cell r="H27">
            <v>9</v>
          </cell>
        </row>
        <row r="28">
          <cell r="H28">
            <v>16</v>
          </cell>
        </row>
        <row r="30">
          <cell r="H30">
            <v>22</v>
          </cell>
        </row>
        <row r="31">
          <cell r="H31">
            <v>23</v>
          </cell>
        </row>
        <row r="32">
          <cell r="H32">
            <v>3</v>
          </cell>
        </row>
        <row r="33">
          <cell r="H33">
            <v>23</v>
          </cell>
        </row>
        <row r="34">
          <cell r="H34">
            <v>1</v>
          </cell>
        </row>
        <row r="35">
          <cell r="H35">
            <v>25</v>
          </cell>
        </row>
        <row r="36">
          <cell r="H36">
            <v>10</v>
          </cell>
        </row>
        <row r="37">
          <cell r="H37">
            <v>25</v>
          </cell>
        </row>
        <row r="38">
          <cell r="H38">
            <v>1</v>
          </cell>
        </row>
        <row r="41">
          <cell r="H41">
            <v>0</v>
          </cell>
        </row>
        <row r="42">
          <cell r="H42">
            <v>0</v>
          </cell>
        </row>
        <row r="44">
          <cell r="H44">
            <v>0</v>
          </cell>
        </row>
        <row r="45">
          <cell r="H45">
            <v>0</v>
          </cell>
        </row>
        <row r="46">
          <cell r="H46">
            <v>0</v>
          </cell>
        </row>
        <row r="48">
          <cell r="H48">
            <v>0</v>
          </cell>
        </row>
        <row r="50">
          <cell r="H50">
            <v>1</v>
          </cell>
        </row>
        <row r="51">
          <cell r="H51">
            <v>0</v>
          </cell>
        </row>
        <row r="54">
          <cell r="H54">
            <v>0</v>
          </cell>
        </row>
        <row r="55">
          <cell r="H55">
            <v>0</v>
          </cell>
        </row>
        <row r="57">
          <cell r="H57">
            <v>2</v>
          </cell>
        </row>
        <row r="58">
          <cell r="H58">
            <v>0</v>
          </cell>
        </row>
        <row r="59">
          <cell r="H59">
            <v>9</v>
          </cell>
        </row>
        <row r="60">
          <cell r="H60">
            <v>0</v>
          </cell>
        </row>
        <row r="61">
          <cell r="H61">
            <v>0</v>
          </cell>
        </row>
        <row r="69">
          <cell r="H69"/>
        </row>
        <row r="70">
          <cell r="H70"/>
        </row>
        <row r="182">
          <cell r="H182">
            <v>0</v>
          </cell>
        </row>
        <row r="183">
          <cell r="H183">
            <v>0</v>
          </cell>
        </row>
        <row r="222">
          <cell r="H222">
            <v>0</v>
          </cell>
        </row>
        <row r="226">
          <cell r="H226">
            <v>0</v>
          </cell>
        </row>
        <row r="234">
          <cell r="H234">
            <v>0</v>
          </cell>
        </row>
        <row r="238">
          <cell r="H238">
            <v>0</v>
          </cell>
        </row>
        <row r="239">
          <cell r="H239">
            <v>0</v>
          </cell>
        </row>
      </sheetData>
      <sheetData sheetId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retary"/>
      <sheetName val="สูตร"/>
    </sheetNames>
    <sheetDataSet>
      <sheetData sheetId="0">
        <row r="12">
          <cell r="W12">
            <v>0</v>
          </cell>
        </row>
        <row r="14">
          <cell r="W14">
            <v>0</v>
          </cell>
        </row>
        <row r="15">
          <cell r="W15">
            <v>0</v>
          </cell>
        </row>
        <row r="21">
          <cell r="W21">
            <v>293</v>
          </cell>
        </row>
        <row r="22">
          <cell r="W22">
            <v>249</v>
          </cell>
        </row>
        <row r="23">
          <cell r="W23">
            <v>635</v>
          </cell>
        </row>
        <row r="24">
          <cell r="W24">
            <v>291</v>
          </cell>
        </row>
        <row r="25">
          <cell r="W25">
            <v>1</v>
          </cell>
        </row>
        <row r="27">
          <cell r="W27">
            <v>9</v>
          </cell>
        </row>
        <row r="28">
          <cell r="W28">
            <v>20</v>
          </cell>
        </row>
        <row r="30">
          <cell r="W30">
            <v>23</v>
          </cell>
        </row>
        <row r="31">
          <cell r="W31">
            <v>10</v>
          </cell>
        </row>
        <row r="32">
          <cell r="W32">
            <v>1</v>
          </cell>
        </row>
        <row r="33">
          <cell r="W33">
            <v>10</v>
          </cell>
        </row>
        <row r="34">
          <cell r="W34">
            <v>0</v>
          </cell>
        </row>
        <row r="35">
          <cell r="W35">
            <v>15</v>
          </cell>
        </row>
        <row r="36">
          <cell r="W36">
            <v>10</v>
          </cell>
        </row>
        <row r="37">
          <cell r="W37">
            <v>28</v>
          </cell>
        </row>
        <row r="38">
          <cell r="W38">
            <v>0</v>
          </cell>
        </row>
        <row r="41">
          <cell r="W41">
            <v>0</v>
          </cell>
        </row>
        <row r="42">
          <cell r="W42">
            <v>1</v>
          </cell>
        </row>
        <row r="44">
          <cell r="W44">
            <v>0</v>
          </cell>
        </row>
        <row r="45">
          <cell r="W45">
            <v>0</v>
          </cell>
        </row>
        <row r="46">
          <cell r="W46">
            <v>0</v>
          </cell>
        </row>
        <row r="48">
          <cell r="W48">
            <v>0</v>
          </cell>
        </row>
        <row r="50">
          <cell r="W50">
            <v>0</v>
          </cell>
        </row>
        <row r="51">
          <cell r="W51">
            <v>0</v>
          </cell>
        </row>
        <row r="54">
          <cell r="W54">
            <v>0</v>
          </cell>
        </row>
        <row r="55">
          <cell r="W55">
            <v>0</v>
          </cell>
        </row>
        <row r="57">
          <cell r="W57">
            <v>2</v>
          </cell>
        </row>
        <row r="58">
          <cell r="W58">
            <v>6</v>
          </cell>
        </row>
        <row r="59">
          <cell r="W59">
            <v>13</v>
          </cell>
        </row>
        <row r="60">
          <cell r="W60">
            <v>0</v>
          </cell>
        </row>
        <row r="61">
          <cell r="W61">
            <v>0</v>
          </cell>
        </row>
        <row r="69">
          <cell r="W69">
            <v>0</v>
          </cell>
        </row>
        <row r="70">
          <cell r="W70">
            <v>0</v>
          </cell>
        </row>
        <row r="182">
          <cell r="W182">
            <v>77</v>
          </cell>
        </row>
        <row r="183">
          <cell r="W183">
            <v>1</v>
          </cell>
        </row>
        <row r="222">
          <cell r="W222">
            <v>0</v>
          </cell>
        </row>
        <row r="226">
          <cell r="W226">
            <v>0</v>
          </cell>
        </row>
        <row r="234">
          <cell r="W234">
            <v>0</v>
          </cell>
        </row>
        <row r="238">
          <cell r="W238">
            <v>1</v>
          </cell>
        </row>
        <row r="239">
          <cell r="W239">
            <v>0</v>
          </cell>
        </row>
      </sheetData>
      <sheetData sheetId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retary"/>
      <sheetName val="สูตร"/>
    </sheetNames>
    <sheetDataSet>
      <sheetData sheetId="0">
        <row r="12">
          <cell r="X12">
            <v>0</v>
          </cell>
        </row>
        <row r="14">
          <cell r="X14">
            <v>0</v>
          </cell>
        </row>
        <row r="15">
          <cell r="X15">
            <v>0</v>
          </cell>
        </row>
        <row r="21">
          <cell r="X21">
            <v>319</v>
          </cell>
        </row>
        <row r="22">
          <cell r="X22">
            <v>219</v>
          </cell>
        </row>
        <row r="23">
          <cell r="X23">
            <v>943</v>
          </cell>
        </row>
        <row r="24">
          <cell r="X24">
            <v>312</v>
          </cell>
        </row>
        <row r="25">
          <cell r="X25">
            <v>1</v>
          </cell>
        </row>
        <row r="27">
          <cell r="X27">
            <v>17</v>
          </cell>
        </row>
        <row r="28">
          <cell r="X28">
            <v>10</v>
          </cell>
        </row>
        <row r="30">
          <cell r="X30">
            <v>20</v>
          </cell>
        </row>
        <row r="31">
          <cell r="X31">
            <v>5</v>
          </cell>
        </row>
        <row r="32">
          <cell r="X32">
            <v>0</v>
          </cell>
        </row>
        <row r="33">
          <cell r="X33">
            <v>5</v>
          </cell>
        </row>
        <row r="34">
          <cell r="X34">
            <v>0</v>
          </cell>
        </row>
        <row r="35">
          <cell r="X35">
            <v>20</v>
          </cell>
        </row>
        <row r="36">
          <cell r="X36">
            <v>10</v>
          </cell>
        </row>
        <row r="37">
          <cell r="X37">
            <v>28</v>
          </cell>
        </row>
        <row r="38">
          <cell r="X38">
            <v>0</v>
          </cell>
        </row>
        <row r="41">
          <cell r="X41">
            <v>0</v>
          </cell>
        </row>
        <row r="42">
          <cell r="X42">
            <v>1</v>
          </cell>
        </row>
        <row r="44">
          <cell r="X44">
            <v>0</v>
          </cell>
        </row>
        <row r="45">
          <cell r="X45">
            <v>0</v>
          </cell>
        </row>
        <row r="46">
          <cell r="X46">
            <v>0</v>
          </cell>
        </row>
        <row r="48">
          <cell r="X48">
            <v>0</v>
          </cell>
        </row>
        <row r="50">
          <cell r="X50">
            <v>0</v>
          </cell>
        </row>
        <row r="51">
          <cell r="X51">
            <v>0</v>
          </cell>
        </row>
        <row r="54">
          <cell r="X54">
            <v>0</v>
          </cell>
        </row>
        <row r="55">
          <cell r="X55">
            <v>0</v>
          </cell>
        </row>
        <row r="57">
          <cell r="X57">
            <v>2</v>
          </cell>
        </row>
        <row r="58">
          <cell r="X58">
            <v>5</v>
          </cell>
        </row>
        <row r="59">
          <cell r="X59">
            <v>13</v>
          </cell>
        </row>
        <row r="60">
          <cell r="X60">
            <v>0</v>
          </cell>
        </row>
        <row r="61">
          <cell r="X61">
            <v>0</v>
          </cell>
        </row>
        <row r="69">
          <cell r="X69">
            <v>0</v>
          </cell>
        </row>
        <row r="70">
          <cell r="X70">
            <v>0</v>
          </cell>
        </row>
        <row r="182">
          <cell r="X182">
            <v>135</v>
          </cell>
        </row>
        <row r="183">
          <cell r="X183">
            <v>2</v>
          </cell>
        </row>
        <row r="222">
          <cell r="X222">
            <v>0</v>
          </cell>
        </row>
        <row r="226">
          <cell r="X226">
            <v>0</v>
          </cell>
        </row>
        <row r="234">
          <cell r="X234">
            <v>0</v>
          </cell>
        </row>
        <row r="238">
          <cell r="X238">
            <v>0</v>
          </cell>
        </row>
        <row r="239">
          <cell r="X239">
            <v>0</v>
          </cell>
        </row>
      </sheetData>
      <sheetData sheetId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retary"/>
      <sheetName val="สูตร"/>
    </sheetNames>
    <sheetDataSet>
      <sheetData sheetId="0">
        <row r="12">
          <cell r="Y12">
            <v>0</v>
          </cell>
        </row>
        <row r="14">
          <cell r="Y14">
            <v>0</v>
          </cell>
        </row>
        <row r="15">
          <cell r="Y15">
            <v>0</v>
          </cell>
        </row>
        <row r="21">
          <cell r="Y21">
            <v>286</v>
          </cell>
        </row>
        <row r="22">
          <cell r="Y22">
            <v>231</v>
          </cell>
        </row>
        <row r="23">
          <cell r="Y23">
            <v>790</v>
          </cell>
        </row>
        <row r="24">
          <cell r="Y24">
            <v>286</v>
          </cell>
        </row>
        <row r="25">
          <cell r="Y25">
            <v>1</v>
          </cell>
        </row>
        <row r="27">
          <cell r="Y27">
            <v>15</v>
          </cell>
        </row>
        <row r="28">
          <cell r="Y28">
            <v>13</v>
          </cell>
        </row>
        <row r="30">
          <cell r="Y30">
            <v>4</v>
          </cell>
        </row>
        <row r="31">
          <cell r="Y31">
            <v>3</v>
          </cell>
        </row>
        <row r="32">
          <cell r="Y32">
            <v>0</v>
          </cell>
        </row>
        <row r="33">
          <cell r="Y33">
            <v>3</v>
          </cell>
        </row>
        <row r="34">
          <cell r="Y34">
            <v>0</v>
          </cell>
        </row>
        <row r="35">
          <cell r="Y35">
            <v>18</v>
          </cell>
        </row>
        <row r="36">
          <cell r="Y36">
            <v>13</v>
          </cell>
        </row>
        <row r="37">
          <cell r="Y37">
            <v>18</v>
          </cell>
        </row>
        <row r="38">
          <cell r="Y38">
            <v>0</v>
          </cell>
        </row>
        <row r="41">
          <cell r="Y41">
            <v>0</v>
          </cell>
        </row>
        <row r="42">
          <cell r="Y42">
            <v>1</v>
          </cell>
        </row>
        <row r="44">
          <cell r="Y44">
            <v>0</v>
          </cell>
        </row>
        <row r="45">
          <cell r="Y45">
            <v>1</v>
          </cell>
        </row>
        <row r="46">
          <cell r="Y46">
            <v>1</v>
          </cell>
        </row>
        <row r="48">
          <cell r="Y48">
            <v>1</v>
          </cell>
        </row>
        <row r="50">
          <cell r="Y50">
            <v>0</v>
          </cell>
        </row>
        <row r="51">
          <cell r="Y51">
            <v>1</v>
          </cell>
        </row>
        <row r="54">
          <cell r="Y54">
            <v>1</v>
          </cell>
        </row>
        <row r="55">
          <cell r="Y55">
            <v>1</v>
          </cell>
        </row>
        <row r="57">
          <cell r="Y57">
            <v>4</v>
          </cell>
        </row>
        <row r="58">
          <cell r="Y58">
            <v>8</v>
          </cell>
        </row>
        <row r="59">
          <cell r="Y59">
            <v>12</v>
          </cell>
        </row>
        <row r="60">
          <cell r="Y60">
            <v>2</v>
          </cell>
        </row>
        <row r="61">
          <cell r="Y61">
            <v>1</v>
          </cell>
        </row>
        <row r="69">
          <cell r="Y69">
            <v>0</v>
          </cell>
        </row>
        <row r="70">
          <cell r="Y70">
            <v>0</v>
          </cell>
        </row>
        <row r="182">
          <cell r="Y182">
            <v>109</v>
          </cell>
        </row>
        <row r="183">
          <cell r="Y183">
            <v>2</v>
          </cell>
        </row>
        <row r="222">
          <cell r="Y222">
            <v>0</v>
          </cell>
        </row>
        <row r="226">
          <cell r="Y226">
            <v>0</v>
          </cell>
        </row>
        <row r="234">
          <cell r="Y234">
            <v>0</v>
          </cell>
        </row>
        <row r="238">
          <cell r="Y238">
            <v>0</v>
          </cell>
        </row>
        <row r="239">
          <cell r="Y239">
            <v>0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retary"/>
      <sheetName val="สูตร"/>
    </sheetNames>
    <sheetDataSet>
      <sheetData sheetId="0">
        <row r="12">
          <cell r="I12"/>
        </row>
        <row r="14">
          <cell r="I14"/>
        </row>
        <row r="15">
          <cell r="I15"/>
        </row>
        <row r="21">
          <cell r="I21">
            <v>337</v>
          </cell>
        </row>
        <row r="22">
          <cell r="I22">
            <v>291</v>
          </cell>
        </row>
        <row r="23">
          <cell r="I23">
            <v>910</v>
          </cell>
        </row>
        <row r="24">
          <cell r="I24">
            <v>220</v>
          </cell>
        </row>
        <row r="25">
          <cell r="I25">
            <v>1</v>
          </cell>
        </row>
        <row r="27">
          <cell r="I27">
            <v>8</v>
          </cell>
        </row>
        <row r="28">
          <cell r="I28">
            <v>3</v>
          </cell>
        </row>
        <row r="30">
          <cell r="I30">
            <v>8</v>
          </cell>
        </row>
        <row r="31">
          <cell r="I31">
            <v>7</v>
          </cell>
        </row>
        <row r="32">
          <cell r="I32">
            <v>1</v>
          </cell>
        </row>
        <row r="33">
          <cell r="I33">
            <v>7</v>
          </cell>
        </row>
        <row r="34">
          <cell r="I34">
            <v>0</v>
          </cell>
        </row>
        <row r="35">
          <cell r="I35">
            <v>14</v>
          </cell>
        </row>
        <row r="36">
          <cell r="I36">
            <v>10</v>
          </cell>
        </row>
        <row r="37">
          <cell r="I37"/>
        </row>
        <row r="38">
          <cell r="I38">
            <v>0</v>
          </cell>
        </row>
        <row r="41">
          <cell r="I41">
            <v>0</v>
          </cell>
        </row>
        <row r="42">
          <cell r="I42">
            <v>1</v>
          </cell>
        </row>
        <row r="44">
          <cell r="I44">
            <v>0</v>
          </cell>
        </row>
        <row r="45">
          <cell r="I45">
            <v>0</v>
          </cell>
        </row>
        <row r="46">
          <cell r="I46">
            <v>0</v>
          </cell>
        </row>
        <row r="48">
          <cell r="I48">
            <v>0</v>
          </cell>
        </row>
        <row r="50">
          <cell r="I50">
            <v>0</v>
          </cell>
        </row>
        <row r="51">
          <cell r="I51">
            <v>0</v>
          </cell>
        </row>
        <row r="54">
          <cell r="I54">
            <v>0</v>
          </cell>
        </row>
        <row r="55">
          <cell r="I55">
            <v>0</v>
          </cell>
        </row>
        <row r="57">
          <cell r="I57">
            <v>0</v>
          </cell>
        </row>
        <row r="58">
          <cell r="I58">
            <v>2</v>
          </cell>
        </row>
        <row r="59">
          <cell r="I59">
            <v>3</v>
          </cell>
        </row>
        <row r="60">
          <cell r="I60">
            <v>0</v>
          </cell>
        </row>
        <row r="61">
          <cell r="I61">
            <v>0</v>
          </cell>
        </row>
        <row r="69">
          <cell r="I69"/>
        </row>
        <row r="70">
          <cell r="I70"/>
        </row>
        <row r="182">
          <cell r="I182">
            <v>0</v>
          </cell>
        </row>
        <row r="183">
          <cell r="I183">
            <v>0</v>
          </cell>
        </row>
        <row r="222">
          <cell r="I222">
            <v>0</v>
          </cell>
        </row>
        <row r="226">
          <cell r="I226">
            <v>0</v>
          </cell>
        </row>
        <row r="234">
          <cell r="I234">
            <v>1</v>
          </cell>
        </row>
        <row r="238">
          <cell r="I238">
            <v>0</v>
          </cell>
        </row>
        <row r="239">
          <cell r="I239">
            <v>1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retary"/>
      <sheetName val="สูตร"/>
    </sheetNames>
    <sheetDataSet>
      <sheetData sheetId="0">
        <row r="12">
          <cell r="J12"/>
        </row>
        <row r="14">
          <cell r="J14"/>
        </row>
        <row r="15">
          <cell r="J15"/>
        </row>
        <row r="21">
          <cell r="J21">
            <v>255</v>
          </cell>
        </row>
        <row r="22">
          <cell r="J22">
            <v>225</v>
          </cell>
        </row>
        <row r="23">
          <cell r="J23">
            <v>877</v>
          </cell>
        </row>
        <row r="24">
          <cell r="J24">
            <v>242</v>
          </cell>
        </row>
        <row r="25">
          <cell r="J25">
            <v>2</v>
          </cell>
        </row>
        <row r="27">
          <cell r="J27">
            <v>11</v>
          </cell>
        </row>
        <row r="28">
          <cell r="J28">
            <v>13</v>
          </cell>
        </row>
        <row r="30">
          <cell r="J30">
            <v>7</v>
          </cell>
        </row>
        <row r="31">
          <cell r="J31">
            <v>7</v>
          </cell>
        </row>
        <row r="32">
          <cell r="J32">
            <v>1</v>
          </cell>
        </row>
        <row r="33">
          <cell r="J33">
            <v>7</v>
          </cell>
        </row>
        <row r="34">
          <cell r="J34">
            <v>0</v>
          </cell>
        </row>
        <row r="35">
          <cell r="J35">
            <v>14</v>
          </cell>
        </row>
        <row r="36">
          <cell r="J36">
            <v>8</v>
          </cell>
        </row>
        <row r="37">
          <cell r="J37">
            <v>23</v>
          </cell>
        </row>
        <row r="38">
          <cell r="J38">
            <v>0</v>
          </cell>
        </row>
        <row r="41">
          <cell r="J41">
            <v>0</v>
          </cell>
        </row>
        <row r="42">
          <cell r="J42">
            <v>1</v>
          </cell>
        </row>
        <row r="44">
          <cell r="J44">
            <v>0</v>
          </cell>
        </row>
        <row r="45">
          <cell r="J45">
            <v>0</v>
          </cell>
        </row>
        <row r="46">
          <cell r="J46">
            <v>1</v>
          </cell>
        </row>
        <row r="48">
          <cell r="J48">
            <v>0</v>
          </cell>
        </row>
        <row r="50">
          <cell r="J50">
            <v>0</v>
          </cell>
        </row>
        <row r="51">
          <cell r="J51">
            <v>0</v>
          </cell>
        </row>
        <row r="54">
          <cell r="J54">
            <v>1</v>
          </cell>
        </row>
        <row r="55">
          <cell r="J55">
            <v>0</v>
          </cell>
        </row>
        <row r="57">
          <cell r="J57">
            <v>2</v>
          </cell>
        </row>
        <row r="58">
          <cell r="J58">
            <v>4</v>
          </cell>
        </row>
        <row r="59">
          <cell r="J59">
            <v>5</v>
          </cell>
        </row>
        <row r="60">
          <cell r="J60">
            <v>0</v>
          </cell>
        </row>
        <row r="61">
          <cell r="J61">
            <v>0</v>
          </cell>
        </row>
        <row r="69">
          <cell r="J69"/>
        </row>
        <row r="70">
          <cell r="J70"/>
        </row>
        <row r="182">
          <cell r="J182">
            <v>129</v>
          </cell>
        </row>
        <row r="183">
          <cell r="J183">
            <v>3</v>
          </cell>
        </row>
        <row r="222">
          <cell r="J222">
            <v>0</v>
          </cell>
        </row>
        <row r="226">
          <cell r="J226">
            <v>0</v>
          </cell>
        </row>
        <row r="234">
          <cell r="J234">
            <v>0</v>
          </cell>
        </row>
        <row r="238">
          <cell r="J238">
            <v>0</v>
          </cell>
        </row>
        <row r="239">
          <cell r="J239">
            <v>0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retary"/>
      <sheetName val="สูตร"/>
    </sheetNames>
    <sheetDataSet>
      <sheetData sheetId="0">
        <row r="12">
          <cell r="M12"/>
        </row>
        <row r="14">
          <cell r="M14"/>
        </row>
        <row r="15">
          <cell r="M15"/>
        </row>
        <row r="21">
          <cell r="M21">
            <v>209</v>
          </cell>
        </row>
        <row r="22">
          <cell r="M22">
            <v>144</v>
          </cell>
        </row>
        <row r="23">
          <cell r="M23">
            <v>759</v>
          </cell>
        </row>
        <row r="24">
          <cell r="M24">
            <v>184</v>
          </cell>
        </row>
        <row r="25">
          <cell r="M25">
            <v>1</v>
          </cell>
        </row>
        <row r="27">
          <cell r="M27">
            <v>8</v>
          </cell>
        </row>
        <row r="28">
          <cell r="M28">
            <v>11</v>
          </cell>
        </row>
        <row r="30">
          <cell r="M30">
            <v>2</v>
          </cell>
        </row>
        <row r="31">
          <cell r="M31">
            <v>9</v>
          </cell>
        </row>
        <row r="32">
          <cell r="M32">
            <v>1</v>
          </cell>
        </row>
        <row r="33">
          <cell r="M33">
            <v>9</v>
          </cell>
        </row>
        <row r="34">
          <cell r="M34">
            <v>0</v>
          </cell>
        </row>
        <row r="35">
          <cell r="M35">
            <v>35</v>
          </cell>
        </row>
        <row r="36">
          <cell r="M36">
            <v>11</v>
          </cell>
        </row>
        <row r="37">
          <cell r="M37">
            <v>17</v>
          </cell>
        </row>
        <row r="38">
          <cell r="M38">
            <v>0</v>
          </cell>
        </row>
        <row r="41">
          <cell r="M41">
            <v>0</v>
          </cell>
        </row>
        <row r="42">
          <cell r="M42">
            <v>1</v>
          </cell>
        </row>
        <row r="44">
          <cell r="M44">
            <v>0</v>
          </cell>
        </row>
        <row r="45">
          <cell r="M45">
            <v>0</v>
          </cell>
        </row>
        <row r="46">
          <cell r="M46">
            <v>0</v>
          </cell>
        </row>
        <row r="48">
          <cell r="M48">
            <v>0</v>
          </cell>
        </row>
        <row r="50">
          <cell r="M50">
            <v>0</v>
          </cell>
        </row>
        <row r="51">
          <cell r="M51">
            <v>0</v>
          </cell>
        </row>
        <row r="54">
          <cell r="M54">
            <v>0</v>
          </cell>
        </row>
        <row r="55">
          <cell r="M55">
            <v>0</v>
          </cell>
        </row>
        <row r="57">
          <cell r="M57">
            <v>2</v>
          </cell>
        </row>
        <row r="58">
          <cell r="M58">
            <v>4</v>
          </cell>
        </row>
        <row r="59">
          <cell r="M59">
            <v>8</v>
          </cell>
        </row>
        <row r="60">
          <cell r="M60">
            <v>0</v>
          </cell>
        </row>
        <row r="61">
          <cell r="M61">
            <v>0</v>
          </cell>
        </row>
        <row r="69">
          <cell r="M69"/>
        </row>
        <row r="70">
          <cell r="M70"/>
        </row>
        <row r="182">
          <cell r="M182">
            <v>39</v>
          </cell>
        </row>
        <row r="183">
          <cell r="M183">
            <v>2</v>
          </cell>
        </row>
        <row r="222">
          <cell r="M222">
            <v>0</v>
          </cell>
        </row>
        <row r="226">
          <cell r="M226">
            <v>0</v>
          </cell>
        </row>
        <row r="234">
          <cell r="M234">
            <v>1</v>
          </cell>
        </row>
        <row r="238">
          <cell r="M238">
            <v>1</v>
          </cell>
        </row>
        <row r="239">
          <cell r="M239">
            <v>0</v>
          </cell>
        </row>
      </sheetData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retary"/>
      <sheetName val="สูตร"/>
    </sheetNames>
    <sheetDataSet>
      <sheetData sheetId="0">
        <row r="12">
          <cell r="N12"/>
        </row>
        <row r="14">
          <cell r="N14"/>
        </row>
        <row r="15">
          <cell r="N15"/>
        </row>
        <row r="21">
          <cell r="N21">
            <v>297</v>
          </cell>
        </row>
        <row r="22">
          <cell r="N22">
            <v>254</v>
          </cell>
        </row>
        <row r="23">
          <cell r="N23">
            <v>1045</v>
          </cell>
        </row>
        <row r="24">
          <cell r="N24">
            <v>278</v>
          </cell>
        </row>
        <row r="25">
          <cell r="N25">
            <v>2</v>
          </cell>
        </row>
        <row r="27">
          <cell r="N27">
            <v>7</v>
          </cell>
        </row>
        <row r="28">
          <cell r="N28">
            <v>7</v>
          </cell>
        </row>
        <row r="30">
          <cell r="N30">
            <v>35</v>
          </cell>
        </row>
        <row r="31">
          <cell r="N31">
            <v>9</v>
          </cell>
        </row>
        <row r="32">
          <cell r="N32">
            <v>6</v>
          </cell>
        </row>
        <row r="33">
          <cell r="N33">
            <v>9</v>
          </cell>
        </row>
        <row r="34">
          <cell r="N34">
            <v>0</v>
          </cell>
        </row>
        <row r="35">
          <cell r="N35">
            <v>24</v>
          </cell>
        </row>
        <row r="36">
          <cell r="N36">
            <v>10</v>
          </cell>
        </row>
        <row r="37">
          <cell r="N37">
            <v>21</v>
          </cell>
        </row>
        <row r="38">
          <cell r="N38">
            <v>0</v>
          </cell>
        </row>
        <row r="41">
          <cell r="N41">
            <v>0</v>
          </cell>
        </row>
        <row r="42">
          <cell r="N42">
            <v>1</v>
          </cell>
        </row>
        <row r="44">
          <cell r="N44">
            <v>0</v>
          </cell>
        </row>
        <row r="45">
          <cell r="N45">
            <v>0</v>
          </cell>
        </row>
        <row r="46">
          <cell r="N46">
            <v>0</v>
          </cell>
        </row>
        <row r="48">
          <cell r="N48">
            <v>0</v>
          </cell>
        </row>
        <row r="50">
          <cell r="N50">
            <v>0</v>
          </cell>
        </row>
        <row r="51">
          <cell r="N51">
            <v>0</v>
          </cell>
        </row>
        <row r="54">
          <cell r="N54">
            <v>0</v>
          </cell>
        </row>
        <row r="55">
          <cell r="N55">
            <v>0</v>
          </cell>
        </row>
        <row r="57">
          <cell r="N57">
            <v>2</v>
          </cell>
        </row>
        <row r="58">
          <cell r="N58">
            <v>6</v>
          </cell>
        </row>
        <row r="59">
          <cell r="N59">
            <v>12</v>
          </cell>
        </row>
        <row r="60">
          <cell r="N60">
            <v>0</v>
          </cell>
        </row>
        <row r="61">
          <cell r="N61">
            <v>0</v>
          </cell>
        </row>
        <row r="69">
          <cell r="N69"/>
        </row>
        <row r="70">
          <cell r="N70"/>
        </row>
        <row r="182">
          <cell r="N182">
            <v>113</v>
          </cell>
        </row>
        <row r="183">
          <cell r="N183">
            <v>2</v>
          </cell>
        </row>
        <row r="222">
          <cell r="N222">
            <v>0</v>
          </cell>
        </row>
        <row r="226">
          <cell r="N226">
            <v>0</v>
          </cell>
        </row>
        <row r="234">
          <cell r="N234">
            <v>0</v>
          </cell>
        </row>
        <row r="238">
          <cell r="N238">
            <v>0</v>
          </cell>
        </row>
        <row r="239">
          <cell r="N239">
            <v>0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retary"/>
      <sheetName val="สูตร"/>
    </sheetNames>
    <sheetDataSet>
      <sheetData sheetId="0">
        <row r="12">
          <cell r="O12">
            <v>94.74</v>
          </cell>
        </row>
        <row r="14">
          <cell r="O14">
            <v>0</v>
          </cell>
        </row>
        <row r="15">
          <cell r="O15">
            <v>0</v>
          </cell>
        </row>
        <row r="21">
          <cell r="O21">
            <v>230</v>
          </cell>
        </row>
        <row r="22">
          <cell r="O22">
            <v>176</v>
          </cell>
        </row>
        <row r="23">
          <cell r="O23">
            <v>739</v>
          </cell>
        </row>
        <row r="24">
          <cell r="O24">
            <v>228</v>
          </cell>
        </row>
        <row r="25">
          <cell r="O25">
            <v>1</v>
          </cell>
        </row>
        <row r="27">
          <cell r="O27">
            <v>7</v>
          </cell>
        </row>
        <row r="28">
          <cell r="O28">
            <v>15</v>
          </cell>
        </row>
        <row r="30">
          <cell r="O30">
            <v>19</v>
          </cell>
        </row>
        <row r="31">
          <cell r="O31">
            <v>10</v>
          </cell>
        </row>
        <row r="32">
          <cell r="O32">
            <v>0</v>
          </cell>
        </row>
        <row r="33">
          <cell r="O33">
            <v>10</v>
          </cell>
        </row>
        <row r="34">
          <cell r="O34">
            <v>0</v>
          </cell>
        </row>
        <row r="35">
          <cell r="O35">
            <v>40</v>
          </cell>
        </row>
        <row r="36">
          <cell r="O36">
            <v>17</v>
          </cell>
        </row>
        <row r="37">
          <cell r="O37">
            <v>19</v>
          </cell>
        </row>
        <row r="38">
          <cell r="O38">
            <v>0</v>
          </cell>
        </row>
        <row r="41">
          <cell r="O41">
            <v>0</v>
          </cell>
        </row>
        <row r="42">
          <cell r="O42">
            <v>0</v>
          </cell>
        </row>
        <row r="44">
          <cell r="O44">
            <v>0</v>
          </cell>
        </row>
        <row r="45">
          <cell r="O45">
            <v>1</v>
          </cell>
        </row>
        <row r="46">
          <cell r="O46">
            <v>1</v>
          </cell>
        </row>
        <row r="48">
          <cell r="O48">
            <v>0</v>
          </cell>
        </row>
        <row r="50">
          <cell r="O50">
            <v>0</v>
          </cell>
        </row>
        <row r="51">
          <cell r="O51">
            <v>0</v>
          </cell>
        </row>
        <row r="54">
          <cell r="O54">
            <v>1</v>
          </cell>
        </row>
        <row r="55">
          <cell r="O55">
            <v>1</v>
          </cell>
        </row>
        <row r="57">
          <cell r="O57">
            <v>2</v>
          </cell>
        </row>
        <row r="58">
          <cell r="O58">
            <v>9</v>
          </cell>
        </row>
        <row r="59">
          <cell r="O59">
            <v>6</v>
          </cell>
        </row>
        <row r="60">
          <cell r="O60">
            <v>0</v>
          </cell>
        </row>
        <row r="61">
          <cell r="O61">
            <v>0</v>
          </cell>
        </row>
        <row r="69">
          <cell r="O69">
            <v>2</v>
          </cell>
        </row>
        <row r="70">
          <cell r="O70">
            <v>100</v>
          </cell>
        </row>
        <row r="182">
          <cell r="O182">
            <v>48</v>
          </cell>
        </row>
        <row r="183">
          <cell r="O183">
            <v>2</v>
          </cell>
        </row>
        <row r="222">
          <cell r="O222">
            <v>0</v>
          </cell>
        </row>
        <row r="226">
          <cell r="O226">
            <v>0</v>
          </cell>
        </row>
        <row r="234">
          <cell r="O234">
            <v>0</v>
          </cell>
        </row>
        <row r="238">
          <cell r="O238">
            <v>0</v>
          </cell>
        </row>
        <row r="239">
          <cell r="O239">
            <v>0</v>
          </cell>
        </row>
      </sheetData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retary"/>
      <sheetName val="สูตร"/>
    </sheetNames>
    <sheetDataSet>
      <sheetData sheetId="0">
        <row r="12">
          <cell r="R12">
            <v>0</v>
          </cell>
        </row>
        <row r="14">
          <cell r="R14">
            <v>4.8600000000000003</v>
          </cell>
        </row>
        <row r="15">
          <cell r="R15">
            <v>0</v>
          </cell>
        </row>
        <row r="21">
          <cell r="R21">
            <v>230</v>
          </cell>
        </row>
        <row r="22">
          <cell r="R22">
            <v>240</v>
          </cell>
        </row>
        <row r="23">
          <cell r="R23">
            <v>729</v>
          </cell>
        </row>
        <row r="24">
          <cell r="R24">
            <v>220</v>
          </cell>
        </row>
        <row r="25">
          <cell r="R25">
            <v>2</v>
          </cell>
        </row>
        <row r="27">
          <cell r="R27">
            <v>10</v>
          </cell>
        </row>
        <row r="28">
          <cell r="R28">
            <v>11</v>
          </cell>
        </row>
        <row r="30">
          <cell r="R30">
            <v>6</v>
          </cell>
        </row>
        <row r="31">
          <cell r="R31">
            <v>7</v>
          </cell>
        </row>
        <row r="32">
          <cell r="R32">
            <v>0</v>
          </cell>
        </row>
        <row r="33">
          <cell r="R33">
            <v>7</v>
          </cell>
        </row>
        <row r="34">
          <cell r="R34">
            <v>0</v>
          </cell>
        </row>
        <row r="35">
          <cell r="R35">
            <v>31</v>
          </cell>
        </row>
        <row r="36">
          <cell r="R36">
            <v>10</v>
          </cell>
        </row>
        <row r="37">
          <cell r="R37">
            <v>23</v>
          </cell>
        </row>
        <row r="38">
          <cell r="R38">
            <v>0</v>
          </cell>
        </row>
        <row r="41">
          <cell r="R41">
            <v>1</v>
          </cell>
        </row>
        <row r="42">
          <cell r="R42">
            <v>1</v>
          </cell>
        </row>
        <row r="44">
          <cell r="R44">
            <v>0</v>
          </cell>
        </row>
        <row r="45">
          <cell r="R45">
            <v>0</v>
          </cell>
        </row>
        <row r="46">
          <cell r="R46">
            <v>0</v>
          </cell>
        </row>
        <row r="48">
          <cell r="R48">
            <v>0</v>
          </cell>
        </row>
        <row r="50">
          <cell r="R50">
            <v>0</v>
          </cell>
        </row>
        <row r="51">
          <cell r="R51">
            <v>0</v>
          </cell>
        </row>
        <row r="54">
          <cell r="R54">
            <v>0</v>
          </cell>
        </row>
        <row r="55">
          <cell r="R55">
            <v>1</v>
          </cell>
        </row>
        <row r="57">
          <cell r="R57">
            <v>2</v>
          </cell>
        </row>
        <row r="58">
          <cell r="R58">
            <v>6</v>
          </cell>
        </row>
        <row r="59">
          <cell r="R59">
            <v>7</v>
          </cell>
        </row>
        <row r="60">
          <cell r="R60">
            <v>0</v>
          </cell>
        </row>
        <row r="61">
          <cell r="R61">
            <v>0</v>
          </cell>
        </row>
        <row r="69">
          <cell r="R69">
            <v>0</v>
          </cell>
        </row>
        <row r="70">
          <cell r="R70">
            <v>0</v>
          </cell>
        </row>
        <row r="182">
          <cell r="R182">
            <v>65</v>
          </cell>
        </row>
        <row r="183">
          <cell r="R183">
            <v>2</v>
          </cell>
        </row>
        <row r="222">
          <cell r="R222">
            <v>0</v>
          </cell>
        </row>
        <row r="226">
          <cell r="R226">
            <v>0</v>
          </cell>
        </row>
        <row r="234">
          <cell r="R234">
            <v>0</v>
          </cell>
        </row>
        <row r="238">
          <cell r="R238">
            <v>0</v>
          </cell>
        </row>
        <row r="239">
          <cell r="R239">
            <v>0</v>
          </cell>
        </row>
      </sheetData>
      <sheetData sheetId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retary"/>
      <sheetName val="สูตร"/>
    </sheetNames>
    <sheetDataSet>
      <sheetData sheetId="0">
        <row r="12">
          <cell r="S12">
            <v>0</v>
          </cell>
        </row>
        <row r="14">
          <cell r="S14">
            <v>0</v>
          </cell>
        </row>
        <row r="15">
          <cell r="S15">
            <v>0</v>
          </cell>
        </row>
        <row r="21">
          <cell r="S21">
            <v>270</v>
          </cell>
        </row>
        <row r="22">
          <cell r="S22">
            <v>162</v>
          </cell>
        </row>
        <row r="23">
          <cell r="S23">
            <v>768</v>
          </cell>
        </row>
        <row r="24">
          <cell r="S24">
            <v>260</v>
          </cell>
        </row>
        <row r="25">
          <cell r="S25">
            <v>0</v>
          </cell>
        </row>
        <row r="27">
          <cell r="S27">
            <v>8</v>
          </cell>
        </row>
        <row r="28">
          <cell r="S28">
            <v>10</v>
          </cell>
        </row>
        <row r="30">
          <cell r="S30">
            <v>13</v>
          </cell>
        </row>
        <row r="31">
          <cell r="S31">
            <v>8</v>
          </cell>
        </row>
        <row r="32">
          <cell r="S32">
            <v>0</v>
          </cell>
        </row>
        <row r="33">
          <cell r="S33">
            <v>8</v>
          </cell>
        </row>
        <row r="34">
          <cell r="S34">
            <v>0</v>
          </cell>
        </row>
        <row r="35">
          <cell r="S35">
            <v>25</v>
          </cell>
        </row>
        <row r="36">
          <cell r="S36">
            <v>10</v>
          </cell>
        </row>
        <row r="37">
          <cell r="S37">
            <v>11</v>
          </cell>
        </row>
        <row r="38">
          <cell r="S38">
            <v>0</v>
          </cell>
        </row>
        <row r="41">
          <cell r="S41">
            <v>0</v>
          </cell>
        </row>
        <row r="42">
          <cell r="S42">
            <v>1</v>
          </cell>
        </row>
        <row r="44">
          <cell r="S44">
            <v>0</v>
          </cell>
        </row>
        <row r="45">
          <cell r="S45">
            <v>0</v>
          </cell>
        </row>
        <row r="46">
          <cell r="S46">
            <v>0</v>
          </cell>
        </row>
        <row r="48">
          <cell r="S48">
            <v>0</v>
          </cell>
        </row>
        <row r="50">
          <cell r="S50">
            <v>0</v>
          </cell>
        </row>
        <row r="51">
          <cell r="S51">
            <v>0</v>
          </cell>
        </row>
        <row r="54">
          <cell r="S54">
            <v>0</v>
          </cell>
        </row>
        <row r="55">
          <cell r="S55">
            <v>0</v>
          </cell>
        </row>
        <row r="57">
          <cell r="S57">
            <v>2</v>
          </cell>
        </row>
        <row r="58">
          <cell r="S58">
            <v>5</v>
          </cell>
        </row>
        <row r="59">
          <cell r="S59">
            <v>12</v>
          </cell>
        </row>
        <row r="60">
          <cell r="S60">
            <v>0</v>
          </cell>
        </row>
        <row r="61">
          <cell r="S61">
            <v>0</v>
          </cell>
        </row>
        <row r="69">
          <cell r="S69">
            <v>0</v>
          </cell>
        </row>
        <row r="70">
          <cell r="S70">
            <v>0</v>
          </cell>
        </row>
        <row r="182">
          <cell r="S182">
            <v>63</v>
          </cell>
        </row>
        <row r="183">
          <cell r="S183">
            <v>1</v>
          </cell>
        </row>
        <row r="222">
          <cell r="S222">
            <v>0</v>
          </cell>
        </row>
        <row r="226">
          <cell r="S226">
            <v>0</v>
          </cell>
        </row>
        <row r="234">
          <cell r="S234">
            <v>1</v>
          </cell>
        </row>
        <row r="238">
          <cell r="S238">
            <v>0</v>
          </cell>
        </row>
        <row r="239">
          <cell r="S239">
            <v>0</v>
          </cell>
        </row>
      </sheetData>
      <sheetData sheetId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retary"/>
      <sheetName val="สูตร"/>
    </sheetNames>
    <sheetDataSet>
      <sheetData sheetId="0">
        <row r="12">
          <cell r="T12">
            <v>0</v>
          </cell>
        </row>
        <row r="14">
          <cell r="T14">
            <v>0</v>
          </cell>
        </row>
        <row r="15">
          <cell r="T15">
            <v>0</v>
          </cell>
        </row>
        <row r="21">
          <cell r="T21">
            <v>324</v>
          </cell>
        </row>
        <row r="22">
          <cell r="T22">
            <v>278</v>
          </cell>
        </row>
        <row r="23">
          <cell r="T23">
            <v>708</v>
          </cell>
        </row>
        <row r="24">
          <cell r="T24">
            <v>322</v>
          </cell>
        </row>
        <row r="25">
          <cell r="T25">
            <v>1</v>
          </cell>
        </row>
        <row r="27">
          <cell r="T27">
            <v>11</v>
          </cell>
        </row>
        <row r="28">
          <cell r="T28">
            <v>8</v>
          </cell>
        </row>
        <row r="30">
          <cell r="T30">
            <v>13</v>
          </cell>
        </row>
        <row r="31">
          <cell r="T31">
            <v>8</v>
          </cell>
        </row>
        <row r="32">
          <cell r="T32">
            <v>0</v>
          </cell>
        </row>
        <row r="33">
          <cell r="T33">
            <v>8</v>
          </cell>
        </row>
        <row r="34">
          <cell r="T34">
            <v>0</v>
          </cell>
        </row>
        <row r="35">
          <cell r="T35">
            <v>15</v>
          </cell>
        </row>
        <row r="36">
          <cell r="T36">
            <v>10</v>
          </cell>
        </row>
        <row r="37">
          <cell r="T37"/>
        </row>
        <row r="38">
          <cell r="T38">
            <v>0</v>
          </cell>
        </row>
        <row r="41">
          <cell r="T41">
            <v>0</v>
          </cell>
        </row>
        <row r="42">
          <cell r="T42">
            <v>1</v>
          </cell>
        </row>
        <row r="44">
          <cell r="T44">
            <v>0</v>
          </cell>
        </row>
        <row r="45">
          <cell r="T45">
            <v>1</v>
          </cell>
        </row>
        <row r="46">
          <cell r="T46">
            <v>1</v>
          </cell>
        </row>
        <row r="48">
          <cell r="T48">
            <v>0</v>
          </cell>
        </row>
        <row r="50">
          <cell r="T50">
            <v>0</v>
          </cell>
        </row>
        <row r="51">
          <cell r="T51">
            <v>1</v>
          </cell>
        </row>
        <row r="54">
          <cell r="T54">
            <v>0</v>
          </cell>
        </row>
        <row r="55">
          <cell r="T55">
            <v>0</v>
          </cell>
        </row>
        <row r="57">
          <cell r="T57">
            <v>2</v>
          </cell>
        </row>
        <row r="58">
          <cell r="T58">
            <v>6</v>
          </cell>
        </row>
        <row r="59">
          <cell r="T59">
            <v>15</v>
          </cell>
        </row>
        <row r="60">
          <cell r="T60">
            <v>0</v>
          </cell>
        </row>
        <row r="61">
          <cell r="T61">
            <v>0</v>
          </cell>
        </row>
        <row r="69">
          <cell r="T69">
            <v>0</v>
          </cell>
        </row>
        <row r="70">
          <cell r="T70">
            <v>0</v>
          </cell>
        </row>
        <row r="182">
          <cell r="T182">
            <v>85</v>
          </cell>
        </row>
        <row r="183">
          <cell r="T183">
            <v>1</v>
          </cell>
        </row>
        <row r="222">
          <cell r="T222">
            <v>0</v>
          </cell>
        </row>
        <row r="226">
          <cell r="T226">
            <v>0</v>
          </cell>
        </row>
        <row r="234">
          <cell r="T234">
            <v>0</v>
          </cell>
        </row>
        <row r="238">
          <cell r="T238">
            <v>0</v>
          </cell>
        </row>
        <row r="239">
          <cell r="T239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62"/>
  <sheetViews>
    <sheetView showGridLines="0" tabSelected="1" topLeftCell="M4" zoomScale="96" zoomScaleNormal="96" zoomScaleSheetLayoutView="80" workbookViewId="0">
      <selection activeCell="AA16" sqref="AA16"/>
    </sheetView>
  </sheetViews>
  <sheetFormatPr defaultColWidth="9.125" defaultRowHeight="18"/>
  <cols>
    <col min="1" max="1" width="7.125" style="7" customWidth="1"/>
    <col min="2" max="2" width="73.5" style="9" customWidth="1"/>
    <col min="3" max="3" width="15" style="8" customWidth="1"/>
    <col min="4" max="4" width="10.625" style="9" customWidth="1"/>
    <col min="5" max="5" width="8.75" style="9" customWidth="1"/>
    <col min="6" max="6" width="11" style="9" customWidth="1"/>
    <col min="7" max="7" width="8.125" style="9" customWidth="1"/>
    <col min="8" max="10" width="7.875" style="9" customWidth="1"/>
    <col min="11" max="11" width="11.25" style="9" customWidth="1"/>
    <col min="12" max="15" width="8.875" style="9" customWidth="1"/>
    <col min="16" max="16" width="10.875" style="9" customWidth="1"/>
    <col min="17" max="20" width="8.375" style="9" customWidth="1"/>
    <col min="21" max="21" width="11.5" style="9" customWidth="1"/>
    <col min="22" max="25" width="8" style="9" customWidth="1"/>
    <col min="26" max="26" width="16" style="11" customWidth="1"/>
    <col min="27" max="27" width="23.5" style="11" customWidth="1"/>
    <col min="28" max="28" width="13.375" style="12" customWidth="1"/>
    <col min="29" max="29" width="9.125" style="11" customWidth="1"/>
    <col min="30" max="30" width="9.125" style="11" hidden="1" customWidth="1"/>
    <col min="31" max="34" width="0" style="11" hidden="1" customWidth="1"/>
    <col min="35" max="35" width="11.5" style="11" hidden="1" customWidth="1"/>
    <col min="36" max="36" width="0" style="11" hidden="1" customWidth="1"/>
    <col min="37" max="16384" width="9.125" style="11"/>
  </cols>
  <sheetData>
    <row r="1" spans="1:35" ht="21">
      <c r="B1" s="345" t="s">
        <v>28</v>
      </c>
      <c r="Z1" s="10"/>
      <c r="AC1" s="152" t="s">
        <v>480</v>
      </c>
      <c r="AD1" s="152" t="s">
        <v>482</v>
      </c>
      <c r="AE1" s="152" t="s">
        <v>481</v>
      </c>
      <c r="AF1" s="152" t="s">
        <v>415</v>
      </c>
      <c r="AG1" s="153" t="s">
        <v>483</v>
      </c>
      <c r="AH1" s="154" t="s">
        <v>484</v>
      </c>
      <c r="AI1" s="11" t="s">
        <v>501</v>
      </c>
    </row>
    <row r="2" spans="1:35">
      <c r="Z2" s="13"/>
      <c r="AC2" s="155">
        <v>1</v>
      </c>
      <c r="AD2" s="158" t="s">
        <v>504</v>
      </c>
      <c r="AE2" s="156" t="s">
        <v>505</v>
      </c>
      <c r="AF2" s="157">
        <v>4</v>
      </c>
      <c r="AG2" s="159">
        <v>5</v>
      </c>
      <c r="AH2" s="160">
        <v>6</v>
      </c>
      <c r="AI2" s="212">
        <f t="shared" ref="AI2" si="0">SUM(AK2,AP2,AU2,AZ2)</f>
        <v>0</v>
      </c>
    </row>
    <row r="3" spans="1:35" s="14" customFormat="1" ht="18.75">
      <c r="A3" s="371" t="s">
        <v>19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1"/>
      <c r="U3" s="371"/>
      <c r="V3" s="371"/>
      <c r="W3" s="371"/>
      <c r="X3" s="371"/>
      <c r="Y3" s="371"/>
      <c r="Z3" s="371"/>
      <c r="AB3" s="12"/>
      <c r="AC3" s="14">
        <f>COUNTIF(AE12:AE316,1)</f>
        <v>43</v>
      </c>
      <c r="AD3" s="14">
        <f>COUNTIF(AE12:AE316,21)</f>
        <v>25</v>
      </c>
      <c r="AE3" s="14">
        <f>COUNTIF(AE12:AE316,31)</f>
        <v>18</v>
      </c>
      <c r="AF3" s="14">
        <f>COUNTIF(AE12:AE316,4)</f>
        <v>33</v>
      </c>
      <c r="AG3" s="14">
        <f>COUNTIF(AE12:AE316,5)</f>
        <v>33</v>
      </c>
      <c r="AH3" s="14">
        <f>COUNTIF(AE12:AE316,6)</f>
        <v>10</v>
      </c>
    </row>
    <row r="4" spans="1:35" s="14" customFormat="1" ht="18.75">
      <c r="A4" s="372" t="s">
        <v>265</v>
      </c>
      <c r="B4" s="372"/>
      <c r="C4" s="372"/>
      <c r="D4" s="372"/>
      <c r="E4" s="372"/>
      <c r="F4" s="372"/>
      <c r="G4" s="372"/>
      <c r="H4" s="372"/>
      <c r="I4" s="372"/>
      <c r="J4" s="372"/>
      <c r="K4" s="372"/>
      <c r="L4" s="372"/>
      <c r="M4" s="372"/>
      <c r="N4" s="372"/>
      <c r="O4" s="372"/>
      <c r="P4" s="372"/>
      <c r="Q4" s="372"/>
      <c r="R4" s="372"/>
      <c r="S4" s="372"/>
      <c r="T4" s="372"/>
      <c r="U4" s="372"/>
      <c r="V4" s="372"/>
      <c r="W4" s="372"/>
      <c r="X4" s="372"/>
      <c r="Y4" s="372"/>
      <c r="Z4" s="372"/>
      <c r="AB4" s="12"/>
      <c r="AD4" s="14">
        <f>COUNTIF(AE12:AE316,22)</f>
        <v>12</v>
      </c>
      <c r="AE4" s="14">
        <f>COUNTIF(AE12:AE316,32)</f>
        <v>7</v>
      </c>
    </row>
    <row r="5" spans="1:35" s="18" customFormat="1" ht="15.75" hidden="1">
      <c r="A5" s="373"/>
      <c r="B5" s="15"/>
      <c r="C5" s="387" t="s">
        <v>17</v>
      </c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388"/>
      <c r="R5" s="388"/>
      <c r="S5" s="388"/>
      <c r="T5" s="388"/>
      <c r="U5" s="389"/>
      <c r="V5" s="16"/>
      <c r="W5" s="16"/>
      <c r="X5" s="16"/>
      <c r="Y5" s="16"/>
      <c r="Z5" s="384" t="s">
        <v>13</v>
      </c>
      <c r="AA5" s="17"/>
      <c r="AB5" s="5"/>
    </row>
    <row r="6" spans="1:35" s="18" customFormat="1" ht="24" customHeight="1">
      <c r="A6" s="374"/>
      <c r="B6" s="19" t="s">
        <v>12</v>
      </c>
      <c r="C6" s="380" t="s">
        <v>0</v>
      </c>
      <c r="D6" s="382" t="s">
        <v>425</v>
      </c>
      <c r="E6" s="2" t="s">
        <v>426</v>
      </c>
      <c r="F6" s="198" t="s">
        <v>1</v>
      </c>
      <c r="G6" s="20" t="s">
        <v>427</v>
      </c>
      <c r="H6" s="401">
        <v>2557</v>
      </c>
      <c r="I6" s="402"/>
      <c r="J6" s="403"/>
      <c r="K6" s="198" t="s">
        <v>2</v>
      </c>
      <c r="L6" s="200" t="s">
        <v>427</v>
      </c>
      <c r="M6" s="401">
        <v>2558</v>
      </c>
      <c r="N6" s="402"/>
      <c r="O6" s="403"/>
      <c r="P6" s="198" t="s">
        <v>3</v>
      </c>
      <c r="Q6" s="200" t="s">
        <v>427</v>
      </c>
      <c r="R6" s="401">
        <v>2558</v>
      </c>
      <c r="S6" s="404"/>
      <c r="T6" s="405"/>
      <c r="U6" s="202" t="s">
        <v>4</v>
      </c>
      <c r="V6" s="203" t="s">
        <v>427</v>
      </c>
      <c r="W6" s="406">
        <v>2558</v>
      </c>
      <c r="X6" s="407"/>
      <c r="Y6" s="408"/>
      <c r="Z6" s="385"/>
      <c r="AA6" s="17"/>
      <c r="AB6" s="5"/>
      <c r="AD6" s="18">
        <f>COUNTIF(AE12:AE316,23)</f>
        <v>8</v>
      </c>
    </row>
    <row r="7" spans="1:35" s="18" customFormat="1" ht="30" customHeight="1">
      <c r="A7" s="375"/>
      <c r="B7" s="21" t="s">
        <v>10</v>
      </c>
      <c r="C7" s="381"/>
      <c r="D7" s="383"/>
      <c r="E7" s="3"/>
      <c r="F7" s="199" t="s">
        <v>5</v>
      </c>
      <c r="G7" s="4" t="s">
        <v>5</v>
      </c>
      <c r="H7" s="22" t="s">
        <v>428</v>
      </c>
      <c r="I7" s="22" t="s">
        <v>429</v>
      </c>
      <c r="J7" s="22" t="s">
        <v>430</v>
      </c>
      <c r="K7" s="199" t="s">
        <v>6</v>
      </c>
      <c r="L7" s="201" t="s">
        <v>6</v>
      </c>
      <c r="M7" s="22" t="s">
        <v>431</v>
      </c>
      <c r="N7" s="22" t="s">
        <v>432</v>
      </c>
      <c r="O7" s="22" t="s">
        <v>433</v>
      </c>
      <c r="P7" s="199" t="s">
        <v>7</v>
      </c>
      <c r="Q7" s="201" t="s">
        <v>7</v>
      </c>
      <c r="R7" s="22" t="s">
        <v>434</v>
      </c>
      <c r="S7" s="22" t="s">
        <v>435</v>
      </c>
      <c r="T7" s="22" t="s">
        <v>436</v>
      </c>
      <c r="U7" s="204" t="s">
        <v>8</v>
      </c>
      <c r="V7" s="205" t="s">
        <v>8</v>
      </c>
      <c r="W7" s="23" t="s">
        <v>437</v>
      </c>
      <c r="X7" s="23" t="s">
        <v>438</v>
      </c>
      <c r="Y7" s="23" t="s">
        <v>439</v>
      </c>
      <c r="Z7" s="386"/>
      <c r="AA7" s="17"/>
      <c r="AB7" s="5"/>
    </row>
    <row r="8" spans="1:35" s="18" customFormat="1" ht="4.5" customHeight="1" thickBot="1">
      <c r="A8" s="24"/>
      <c r="B8" s="377"/>
      <c r="C8" s="378"/>
      <c r="D8" s="378"/>
      <c r="E8" s="378"/>
      <c r="F8" s="378"/>
      <c r="G8" s="378"/>
      <c r="H8" s="378"/>
      <c r="I8" s="378"/>
      <c r="J8" s="378"/>
      <c r="K8" s="378"/>
      <c r="L8" s="378"/>
      <c r="M8" s="378"/>
      <c r="N8" s="378"/>
      <c r="O8" s="378"/>
      <c r="P8" s="378"/>
      <c r="Q8" s="378"/>
      <c r="R8" s="378"/>
      <c r="S8" s="378"/>
      <c r="T8" s="378"/>
      <c r="U8" s="379"/>
      <c r="V8" s="25"/>
      <c r="W8" s="25"/>
      <c r="X8" s="25"/>
      <c r="Y8" s="25"/>
      <c r="Z8" s="26" t="s">
        <v>26</v>
      </c>
      <c r="AA8" s="17"/>
      <c r="AB8" s="5"/>
    </row>
    <row r="9" spans="1:35" s="18" customFormat="1" ht="17.25" thickTop="1" thickBot="1">
      <c r="A9" s="27"/>
      <c r="B9" s="28" t="s">
        <v>9</v>
      </c>
      <c r="C9" s="29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1"/>
      <c r="R9" s="31"/>
      <c r="S9" s="31"/>
      <c r="T9" s="31"/>
      <c r="U9" s="31"/>
      <c r="V9" s="32"/>
      <c r="W9" s="32"/>
      <c r="X9" s="32"/>
      <c r="Y9" s="32"/>
      <c r="Z9" s="33"/>
      <c r="AA9" s="17"/>
      <c r="AB9" s="5"/>
    </row>
    <row r="10" spans="1:35" s="178" customFormat="1" ht="16.5" thickTop="1">
      <c r="A10" s="173" t="s">
        <v>20</v>
      </c>
      <c r="B10" s="34" t="s">
        <v>27</v>
      </c>
      <c r="C10" s="206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07" t="s">
        <v>28</v>
      </c>
      <c r="AA10" s="177"/>
      <c r="AB10" s="150"/>
    </row>
    <row r="11" spans="1:35" s="36" customFormat="1" ht="15.75">
      <c r="A11" s="37"/>
      <c r="B11" s="37" t="s">
        <v>267</v>
      </c>
      <c r="C11" s="52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38"/>
      <c r="AA11" s="35"/>
      <c r="AB11" s="5"/>
      <c r="AC11" s="18" t="s">
        <v>331</v>
      </c>
      <c r="AD11" s="18"/>
      <c r="AE11" s="18"/>
    </row>
    <row r="12" spans="1:35" s="42" customFormat="1" ht="21.75" customHeight="1">
      <c r="A12" s="162"/>
      <c r="B12" s="40" t="s">
        <v>288</v>
      </c>
      <c r="C12" s="41" t="s">
        <v>22</v>
      </c>
      <c r="D12" s="212" t="s">
        <v>440</v>
      </c>
      <c r="E12" s="212">
        <f>SUM(G12,L12,Q12,V12)</f>
        <v>94.74</v>
      </c>
      <c r="F12" s="212" t="s">
        <v>287</v>
      </c>
      <c r="G12" s="212">
        <f>SUM(H12:J12)</f>
        <v>0</v>
      </c>
      <c r="H12" s="235">
        <f>SUM([1]secretary!H12)</f>
        <v>0</v>
      </c>
      <c r="I12" s="235">
        <f>SUM([2]secretary!I12)</f>
        <v>0</v>
      </c>
      <c r="J12" s="235">
        <f>SUM([3]secretary!J12)</f>
        <v>0</v>
      </c>
      <c r="K12" s="212" t="s">
        <v>287</v>
      </c>
      <c r="L12" s="212">
        <f>SUM(M12:O12)</f>
        <v>94.74</v>
      </c>
      <c r="M12" s="235">
        <f>SUM([4]secretary!M12)</f>
        <v>0</v>
      </c>
      <c r="N12" s="235">
        <f>SUM([5]secretary!N12)</f>
        <v>0</v>
      </c>
      <c r="O12" s="235">
        <f>SUM([6]secretary!O12)</f>
        <v>94.74</v>
      </c>
      <c r="P12" s="212" t="s">
        <v>287</v>
      </c>
      <c r="Q12" s="212">
        <f>SUM(R12:T12)</f>
        <v>0</v>
      </c>
      <c r="R12" s="235">
        <f>SUM([7]secretary!R12)</f>
        <v>0</v>
      </c>
      <c r="S12" s="235">
        <f>SUM([8]secretary!S12)</f>
        <v>0</v>
      </c>
      <c r="T12" s="235">
        <f>SUM([9]secretary!T12)</f>
        <v>0</v>
      </c>
      <c r="U12" s="212" t="s">
        <v>440</v>
      </c>
      <c r="V12" s="212">
        <f>SUM(W12:Y12)</f>
        <v>0</v>
      </c>
      <c r="W12" s="235">
        <f>SUM([10]secretary!W12)</f>
        <v>0</v>
      </c>
      <c r="X12" s="235">
        <f>SUM([11]secretary!X12)</f>
        <v>0</v>
      </c>
      <c r="Y12" s="235">
        <f>SUM([12]secretary!Y12)</f>
        <v>0</v>
      </c>
      <c r="Z12" s="184" t="s">
        <v>180</v>
      </c>
      <c r="AA12" s="5"/>
      <c r="AB12" s="5" t="s">
        <v>332</v>
      </c>
      <c r="AC12" s="18"/>
      <c r="AD12" s="18"/>
      <c r="AE12" s="18">
        <v>1</v>
      </c>
      <c r="AF12" s="18"/>
      <c r="AG12" s="18"/>
    </row>
    <row r="13" spans="1:35" s="36" customFormat="1" ht="26.25" customHeight="1">
      <c r="A13" s="37"/>
      <c r="B13" s="43" t="s">
        <v>29</v>
      </c>
      <c r="C13" s="115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44"/>
      <c r="AA13" s="35"/>
      <c r="AB13" s="5"/>
      <c r="AC13" s="18"/>
      <c r="AD13" s="18"/>
      <c r="AE13" s="18"/>
      <c r="AF13" s="18"/>
      <c r="AG13" s="18"/>
    </row>
    <row r="14" spans="1:35" s="36" customFormat="1" ht="26.25" customHeight="1">
      <c r="A14" s="163"/>
      <c r="B14" s="40" t="s">
        <v>290</v>
      </c>
      <c r="C14" s="41" t="s">
        <v>289</v>
      </c>
      <c r="D14" s="212" t="s">
        <v>441</v>
      </c>
      <c r="E14" s="212">
        <f>SUM(G14,L14,Q14,V14)</f>
        <v>4.8600000000000003</v>
      </c>
      <c r="F14" s="212"/>
      <c r="G14" s="212">
        <f>SUM(H14:J14)</f>
        <v>0</v>
      </c>
      <c r="H14" s="235">
        <f>SUM([1]secretary!H14)</f>
        <v>0</v>
      </c>
      <c r="I14" s="235">
        <f>SUM([2]secretary!I14)</f>
        <v>0</v>
      </c>
      <c r="J14" s="235">
        <f>SUM([3]secretary!J14)</f>
        <v>0</v>
      </c>
      <c r="K14" s="212" t="s">
        <v>441</v>
      </c>
      <c r="L14" s="212">
        <f>SUM(M14:O14)</f>
        <v>0</v>
      </c>
      <c r="M14" s="235">
        <f>SUM([4]secretary!M14)</f>
        <v>0</v>
      </c>
      <c r="N14" s="235">
        <f>SUM([5]secretary!N14)</f>
        <v>0</v>
      </c>
      <c r="O14" s="235">
        <f>SUM([6]secretary!O14)</f>
        <v>0</v>
      </c>
      <c r="P14" s="212"/>
      <c r="Q14" s="212">
        <f>SUM(R14:T14)</f>
        <v>4.8600000000000003</v>
      </c>
      <c r="R14" s="235">
        <f>SUM([7]secretary!R14)</f>
        <v>4.8600000000000003</v>
      </c>
      <c r="S14" s="235">
        <f>SUM([8]secretary!S14)</f>
        <v>0</v>
      </c>
      <c r="T14" s="235">
        <f>SUM([9]secretary!T14)</f>
        <v>0</v>
      </c>
      <c r="U14" s="212" t="s">
        <v>441</v>
      </c>
      <c r="V14" s="212">
        <f>SUM(W14:Y14)</f>
        <v>0</v>
      </c>
      <c r="W14" s="235">
        <f>SUM([10]secretary!W14)</f>
        <v>0</v>
      </c>
      <c r="X14" s="235">
        <f>SUM([11]secretary!X14)</f>
        <v>0</v>
      </c>
      <c r="Y14" s="235">
        <f>SUM([12]secretary!Y14)</f>
        <v>0</v>
      </c>
      <c r="Z14" s="244" t="s">
        <v>180</v>
      </c>
      <c r="AA14" s="35"/>
      <c r="AB14" s="5" t="s">
        <v>332</v>
      </c>
      <c r="AC14" s="18"/>
      <c r="AD14" s="18"/>
      <c r="AE14" s="18">
        <v>1</v>
      </c>
      <c r="AF14" s="18"/>
      <c r="AG14" s="18"/>
    </row>
    <row r="15" spans="1:35" s="36" customFormat="1" ht="26.25" customHeight="1">
      <c r="A15" s="164"/>
      <c r="B15" s="40" t="s">
        <v>293</v>
      </c>
      <c r="C15" s="41" t="s">
        <v>22</v>
      </c>
      <c r="D15" s="212" t="s">
        <v>442</v>
      </c>
      <c r="E15" s="212">
        <f>SUM(G15,L15,Q15,V15)</f>
        <v>0</v>
      </c>
      <c r="F15" s="212"/>
      <c r="G15" s="212">
        <f>SUM(H15:J15)</f>
        <v>0</v>
      </c>
      <c r="H15" s="235">
        <f>SUM([1]secretary!H15)</f>
        <v>0</v>
      </c>
      <c r="I15" s="235">
        <f>SUM([2]secretary!I15)</f>
        <v>0</v>
      </c>
      <c r="J15" s="235">
        <f>SUM([3]secretary!J15)</f>
        <v>0</v>
      </c>
      <c r="K15" s="214" t="s">
        <v>291</v>
      </c>
      <c r="L15" s="212">
        <f>SUM(M15:O15)</f>
        <v>0</v>
      </c>
      <c r="M15" s="235">
        <f>SUM([4]secretary!M15)</f>
        <v>0</v>
      </c>
      <c r="N15" s="235">
        <f>SUM([5]secretary!N15)</f>
        <v>0</v>
      </c>
      <c r="O15" s="235">
        <f>SUM([6]secretary!O15)</f>
        <v>0</v>
      </c>
      <c r="P15" s="212"/>
      <c r="Q15" s="212">
        <f>SUM(R15:T15)</f>
        <v>0</v>
      </c>
      <c r="R15" s="235">
        <f>SUM([7]secretary!R15)</f>
        <v>0</v>
      </c>
      <c r="S15" s="235">
        <f>SUM([8]secretary!S15)</f>
        <v>0</v>
      </c>
      <c r="T15" s="235">
        <f>SUM([9]secretary!T15)</f>
        <v>0</v>
      </c>
      <c r="U15" s="214" t="s">
        <v>292</v>
      </c>
      <c r="V15" s="212">
        <f>SUM(W15:Y15)</f>
        <v>0</v>
      </c>
      <c r="W15" s="235">
        <f>SUM([10]secretary!W15)</f>
        <v>0</v>
      </c>
      <c r="X15" s="235">
        <f>SUM([11]secretary!X15)</f>
        <v>0</v>
      </c>
      <c r="Y15" s="235">
        <f>SUM([12]secretary!Y15)</f>
        <v>0</v>
      </c>
      <c r="Z15" s="244" t="s">
        <v>180</v>
      </c>
      <c r="AA15" s="35"/>
      <c r="AB15" s="5" t="s">
        <v>332</v>
      </c>
      <c r="AC15" s="18"/>
      <c r="AD15" s="18"/>
      <c r="AE15" s="18">
        <v>1</v>
      </c>
      <c r="AF15" s="18"/>
      <c r="AG15" s="18"/>
    </row>
    <row r="16" spans="1:35" s="36" customFormat="1" ht="12.75" customHeight="1">
      <c r="A16" s="238"/>
      <c r="B16" s="44"/>
      <c r="C16" s="114"/>
      <c r="D16" s="213"/>
      <c r="E16" s="213"/>
      <c r="F16" s="213"/>
      <c r="G16" s="213"/>
      <c r="H16" s="236"/>
      <c r="I16" s="236"/>
      <c r="J16" s="236"/>
      <c r="K16" s="237"/>
      <c r="L16" s="237"/>
      <c r="M16" s="236"/>
      <c r="N16" s="236"/>
      <c r="O16" s="236"/>
      <c r="P16" s="237"/>
      <c r="Q16" s="237"/>
      <c r="R16" s="236"/>
      <c r="S16" s="236"/>
      <c r="T16" s="236"/>
      <c r="U16" s="237"/>
      <c r="V16" s="237"/>
      <c r="W16" s="236"/>
      <c r="X16" s="236"/>
      <c r="Y16" s="236"/>
      <c r="Z16" s="244"/>
      <c r="AA16" s="35"/>
      <c r="AB16" s="5"/>
      <c r="AC16" s="18"/>
      <c r="AD16" s="18"/>
      <c r="AE16" s="18"/>
      <c r="AF16" s="18"/>
      <c r="AG16" s="18"/>
    </row>
    <row r="17" spans="1:33" s="36" customFormat="1" ht="15.75">
      <c r="A17" s="174"/>
      <c r="B17" s="175" t="s">
        <v>30</v>
      </c>
      <c r="C17" s="52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5"/>
      <c r="T17" s="215"/>
      <c r="U17" s="215"/>
      <c r="V17" s="215"/>
      <c r="W17" s="215"/>
      <c r="X17" s="215"/>
      <c r="Y17" s="215"/>
      <c r="Z17" s="184"/>
      <c r="AA17" s="35"/>
      <c r="AB17" s="5"/>
      <c r="AC17" s="18"/>
      <c r="AD17" s="18"/>
      <c r="AE17" s="18"/>
      <c r="AF17" s="18"/>
      <c r="AG17" s="18"/>
    </row>
    <row r="18" spans="1:33" s="36" customFormat="1" ht="15.75">
      <c r="A18" s="37"/>
      <c r="B18" s="44" t="s">
        <v>443</v>
      </c>
      <c r="C18" s="52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184"/>
      <c r="AA18" s="35"/>
      <c r="AB18" s="5"/>
      <c r="AC18" s="18"/>
      <c r="AD18" s="18"/>
      <c r="AE18" s="18"/>
      <c r="AF18" s="18"/>
      <c r="AG18" s="18"/>
    </row>
    <row r="19" spans="1:33" s="47" customFormat="1" ht="15.75">
      <c r="A19" s="37"/>
      <c r="B19" s="45" t="s">
        <v>301</v>
      </c>
      <c r="C19" s="52" t="s">
        <v>31</v>
      </c>
      <c r="D19" s="211">
        <v>5974</v>
      </c>
      <c r="E19" s="212">
        <f t="shared" ref="E19:E38" si="1">SUM(G19,L19,Q19,V19)</f>
        <v>7039</v>
      </c>
      <c r="F19" s="211">
        <v>1474</v>
      </c>
      <c r="G19" s="212">
        <f t="shared" ref="G19:G38" si="2">SUM(H19:J19)</f>
        <v>1720</v>
      </c>
      <c r="H19" s="211">
        <f t="shared" ref="H19:J19" si="3">SUM(H20,H25,H26,H29,H35,H36,H37,H38)</f>
        <v>474</v>
      </c>
      <c r="I19" s="211">
        <f t="shared" si="3"/>
        <v>680</v>
      </c>
      <c r="J19" s="211">
        <f t="shared" si="3"/>
        <v>566</v>
      </c>
      <c r="K19" s="211">
        <v>1477</v>
      </c>
      <c r="L19" s="212">
        <f t="shared" ref="L19:L38" si="4">SUM(M19:O19)</f>
        <v>1654</v>
      </c>
      <c r="M19" s="211">
        <f t="shared" ref="M19:O19" si="5">SUM(M20,M25,M26,M29,M35,M36,M37,M38)</f>
        <v>448</v>
      </c>
      <c r="N19" s="211">
        <f t="shared" si="5"/>
        <v>672</v>
      </c>
      <c r="O19" s="211">
        <f t="shared" si="5"/>
        <v>534</v>
      </c>
      <c r="P19" s="211">
        <v>1504</v>
      </c>
      <c r="Q19" s="212">
        <f t="shared" ref="Q19:Q38" si="6">SUM(R19:T19)</f>
        <v>1755</v>
      </c>
      <c r="R19" s="211">
        <f t="shared" ref="R19:T19" si="7">SUM(R20,R25,R26,R29,R35,R36,R37,R38)</f>
        <v>570</v>
      </c>
      <c r="S19" s="211">
        <f t="shared" si="7"/>
        <v>517</v>
      </c>
      <c r="T19" s="211">
        <f t="shared" si="7"/>
        <v>668</v>
      </c>
      <c r="U19" s="211">
        <v>1519</v>
      </c>
      <c r="V19" s="212">
        <f t="shared" ref="V19:V38" si="8">SUM(W19:Y19)</f>
        <v>1910</v>
      </c>
      <c r="W19" s="211">
        <f t="shared" ref="W19:X19" si="9">SUM(W20,W25,W26,W29,W35,W36,W37,W38)</f>
        <v>659</v>
      </c>
      <c r="X19" s="211">
        <f t="shared" si="9"/>
        <v>649</v>
      </c>
      <c r="Y19" s="211">
        <f>SUM(Y20,Y25,Y26,Y29,Y35,Y36,Y37,Y38)</f>
        <v>602</v>
      </c>
      <c r="Z19" s="184"/>
      <c r="AA19" s="46"/>
      <c r="AB19" s="5" t="s">
        <v>337</v>
      </c>
      <c r="AC19" s="18"/>
      <c r="AD19" s="18"/>
      <c r="AE19" s="18"/>
      <c r="AF19" s="18"/>
      <c r="AG19" s="18"/>
    </row>
    <row r="20" spans="1:33" s="50" customFormat="1" ht="15.75">
      <c r="A20" s="37"/>
      <c r="B20" s="48" t="s">
        <v>32</v>
      </c>
      <c r="C20" s="52" t="s">
        <v>31</v>
      </c>
      <c r="D20" s="211">
        <v>4840</v>
      </c>
      <c r="E20" s="212">
        <f t="shared" si="1"/>
        <v>5856</v>
      </c>
      <c r="F20" s="211">
        <v>1210</v>
      </c>
      <c r="G20" s="212">
        <f t="shared" si="2"/>
        <v>1445</v>
      </c>
      <c r="H20" s="211">
        <f t="shared" ref="H20:X20" si="10">SUM(H21:H22)</f>
        <v>337</v>
      </c>
      <c r="I20" s="211">
        <f t="shared" si="10"/>
        <v>628</v>
      </c>
      <c r="J20" s="211">
        <f t="shared" si="10"/>
        <v>480</v>
      </c>
      <c r="K20" s="211">
        <v>1210</v>
      </c>
      <c r="L20" s="212">
        <f t="shared" si="4"/>
        <v>1310</v>
      </c>
      <c r="M20" s="211">
        <f t="shared" si="10"/>
        <v>353</v>
      </c>
      <c r="N20" s="211">
        <f t="shared" si="10"/>
        <v>551</v>
      </c>
      <c r="O20" s="211">
        <f t="shared" si="10"/>
        <v>406</v>
      </c>
      <c r="P20" s="211">
        <v>1210</v>
      </c>
      <c r="Q20" s="212">
        <f t="shared" si="6"/>
        <v>1504</v>
      </c>
      <c r="R20" s="211">
        <f t="shared" si="10"/>
        <v>470</v>
      </c>
      <c r="S20" s="211">
        <f t="shared" si="10"/>
        <v>432</v>
      </c>
      <c r="T20" s="211">
        <f t="shared" si="10"/>
        <v>602</v>
      </c>
      <c r="U20" s="211">
        <v>1210</v>
      </c>
      <c r="V20" s="212">
        <f t="shared" si="8"/>
        <v>1597</v>
      </c>
      <c r="W20" s="211">
        <f t="shared" si="10"/>
        <v>542</v>
      </c>
      <c r="X20" s="211">
        <f t="shared" si="10"/>
        <v>538</v>
      </c>
      <c r="Y20" s="211">
        <f>SUM(Y21:Y22)</f>
        <v>517</v>
      </c>
      <c r="Z20" s="184"/>
      <c r="AA20" s="49"/>
      <c r="AB20" s="5" t="s">
        <v>338</v>
      </c>
      <c r="AC20" s="18"/>
      <c r="AD20" s="18"/>
      <c r="AE20" s="18"/>
      <c r="AF20" s="18"/>
      <c r="AG20" s="18"/>
    </row>
    <row r="21" spans="1:33" s="42" customFormat="1" ht="22.5" customHeight="1">
      <c r="A21" s="166"/>
      <c r="B21" s="51" t="s">
        <v>33</v>
      </c>
      <c r="C21" s="52" t="s">
        <v>31</v>
      </c>
      <c r="D21" s="211">
        <v>2320</v>
      </c>
      <c r="E21" s="212">
        <f t="shared" si="1"/>
        <v>3325</v>
      </c>
      <c r="F21" s="211">
        <v>580</v>
      </c>
      <c r="G21" s="212">
        <f t="shared" si="2"/>
        <v>867</v>
      </c>
      <c r="H21" s="235">
        <f>SUM([1]secretary!H21)</f>
        <v>275</v>
      </c>
      <c r="I21" s="235">
        <f>SUM([2]secretary!I21)</f>
        <v>337</v>
      </c>
      <c r="J21" s="235">
        <f>SUM([3]secretary!J21)</f>
        <v>255</v>
      </c>
      <c r="K21" s="211">
        <v>580</v>
      </c>
      <c r="L21" s="212">
        <f t="shared" si="4"/>
        <v>736</v>
      </c>
      <c r="M21" s="235">
        <f>SUM([4]secretary!M21)</f>
        <v>209</v>
      </c>
      <c r="N21" s="235">
        <f>SUM([5]secretary!N21)</f>
        <v>297</v>
      </c>
      <c r="O21" s="235">
        <f>SUM([6]secretary!O21)</f>
        <v>230</v>
      </c>
      <c r="P21" s="211">
        <v>580</v>
      </c>
      <c r="Q21" s="212">
        <f t="shared" si="6"/>
        <v>824</v>
      </c>
      <c r="R21" s="235">
        <f>SUM([7]secretary!R21)</f>
        <v>230</v>
      </c>
      <c r="S21" s="235">
        <f>SUM([8]secretary!S21)</f>
        <v>270</v>
      </c>
      <c r="T21" s="235">
        <f>SUM([9]secretary!T21)</f>
        <v>324</v>
      </c>
      <c r="U21" s="211">
        <v>580</v>
      </c>
      <c r="V21" s="212">
        <f t="shared" si="8"/>
        <v>898</v>
      </c>
      <c r="W21" s="235">
        <f>SUM([10]secretary!W21)</f>
        <v>293</v>
      </c>
      <c r="X21" s="235">
        <f>SUM([11]secretary!X21)</f>
        <v>319</v>
      </c>
      <c r="Y21" s="235">
        <f>SUM([12]secretary!Y21)</f>
        <v>286</v>
      </c>
      <c r="Z21" s="184" t="s">
        <v>180</v>
      </c>
      <c r="AA21" s="5"/>
      <c r="AB21" s="5"/>
      <c r="AC21" s="18"/>
      <c r="AD21" s="18"/>
      <c r="AE21" s="18">
        <v>1</v>
      </c>
      <c r="AF21" s="18"/>
      <c r="AG21" s="18"/>
    </row>
    <row r="22" spans="1:33" s="42" customFormat="1" ht="24.75" customHeight="1">
      <c r="A22" s="166"/>
      <c r="B22" s="51" t="s">
        <v>34</v>
      </c>
      <c r="C22" s="52" t="s">
        <v>31</v>
      </c>
      <c r="D22" s="211">
        <v>2520</v>
      </c>
      <c r="E22" s="212">
        <f t="shared" si="1"/>
        <v>2531</v>
      </c>
      <c r="F22" s="211">
        <v>630</v>
      </c>
      <c r="G22" s="212">
        <f t="shared" si="2"/>
        <v>578</v>
      </c>
      <c r="H22" s="235">
        <f>SUM([1]secretary!H22)</f>
        <v>62</v>
      </c>
      <c r="I22" s="235">
        <f>SUM([2]secretary!I22)</f>
        <v>291</v>
      </c>
      <c r="J22" s="235">
        <f>SUM([3]secretary!J22)</f>
        <v>225</v>
      </c>
      <c r="K22" s="211">
        <v>630</v>
      </c>
      <c r="L22" s="212">
        <f t="shared" si="4"/>
        <v>574</v>
      </c>
      <c r="M22" s="235">
        <f>SUM([4]secretary!M22)</f>
        <v>144</v>
      </c>
      <c r="N22" s="235">
        <f>SUM([5]secretary!N22)</f>
        <v>254</v>
      </c>
      <c r="O22" s="235">
        <f>SUM([6]secretary!O22)</f>
        <v>176</v>
      </c>
      <c r="P22" s="211">
        <v>630</v>
      </c>
      <c r="Q22" s="212">
        <f t="shared" si="6"/>
        <v>680</v>
      </c>
      <c r="R22" s="235">
        <f>SUM([7]secretary!R22)</f>
        <v>240</v>
      </c>
      <c r="S22" s="235">
        <f>SUM([8]secretary!S22)</f>
        <v>162</v>
      </c>
      <c r="T22" s="235">
        <f>SUM([9]secretary!T22)</f>
        <v>278</v>
      </c>
      <c r="U22" s="211">
        <v>630</v>
      </c>
      <c r="V22" s="212">
        <f t="shared" si="8"/>
        <v>699</v>
      </c>
      <c r="W22" s="235">
        <f>SUM([10]secretary!W22)</f>
        <v>249</v>
      </c>
      <c r="X22" s="235">
        <f>SUM([11]secretary!X22)</f>
        <v>219</v>
      </c>
      <c r="Y22" s="235">
        <f>SUM([12]secretary!Y22)</f>
        <v>231</v>
      </c>
      <c r="Z22" s="184" t="s">
        <v>180</v>
      </c>
      <c r="AA22" s="5"/>
      <c r="AB22" s="5"/>
      <c r="AC22" s="18"/>
      <c r="AD22" s="18"/>
      <c r="AE22" s="18">
        <v>1</v>
      </c>
      <c r="AF22" s="18"/>
      <c r="AG22" s="18"/>
    </row>
    <row r="23" spans="1:33" s="42" customFormat="1" ht="15.75">
      <c r="A23" s="166"/>
      <c r="B23" s="53" t="s">
        <v>35</v>
      </c>
      <c r="C23" s="54" t="s">
        <v>31</v>
      </c>
      <c r="D23" s="211">
        <v>9800</v>
      </c>
      <c r="E23" s="212">
        <f t="shared" si="1"/>
        <v>9552</v>
      </c>
      <c r="F23" s="211">
        <v>2450</v>
      </c>
      <c r="G23" s="212">
        <f t="shared" si="2"/>
        <v>2436</v>
      </c>
      <c r="H23" s="235">
        <f>SUM([1]secretary!H23)</f>
        <v>649</v>
      </c>
      <c r="I23" s="235">
        <f>SUM([2]secretary!I23)</f>
        <v>910</v>
      </c>
      <c r="J23" s="235">
        <f>SUM([3]secretary!J23)</f>
        <v>877</v>
      </c>
      <c r="K23" s="211">
        <v>2450</v>
      </c>
      <c r="L23" s="212">
        <f t="shared" si="4"/>
        <v>2543</v>
      </c>
      <c r="M23" s="235">
        <f>SUM([4]secretary!M23)</f>
        <v>759</v>
      </c>
      <c r="N23" s="235">
        <f>SUM([5]secretary!N23)</f>
        <v>1045</v>
      </c>
      <c r="O23" s="235">
        <f>SUM([6]secretary!O23)</f>
        <v>739</v>
      </c>
      <c r="P23" s="211">
        <v>2450</v>
      </c>
      <c r="Q23" s="212">
        <f t="shared" si="6"/>
        <v>2205</v>
      </c>
      <c r="R23" s="235">
        <f>SUM([7]secretary!R23)</f>
        <v>729</v>
      </c>
      <c r="S23" s="235">
        <f>SUM([8]secretary!S23)</f>
        <v>768</v>
      </c>
      <c r="T23" s="235">
        <f>SUM([9]secretary!T23)</f>
        <v>708</v>
      </c>
      <c r="U23" s="211">
        <v>2450</v>
      </c>
      <c r="V23" s="212">
        <f t="shared" si="8"/>
        <v>2368</v>
      </c>
      <c r="W23" s="235">
        <f>SUM([10]secretary!W23)</f>
        <v>635</v>
      </c>
      <c r="X23" s="235">
        <f>SUM([11]secretary!X23)</f>
        <v>943</v>
      </c>
      <c r="Y23" s="235">
        <f>SUM([12]secretary!Y23)</f>
        <v>790</v>
      </c>
      <c r="Z23" s="184" t="s">
        <v>180</v>
      </c>
      <c r="AA23" s="5"/>
      <c r="AB23" s="5"/>
      <c r="AC23" s="18"/>
      <c r="AD23" s="18"/>
      <c r="AE23" s="18">
        <v>1</v>
      </c>
      <c r="AF23" s="18"/>
      <c r="AG23" s="18"/>
    </row>
    <row r="24" spans="1:33" s="42" customFormat="1" ht="15.75">
      <c r="A24" s="166"/>
      <c r="B24" s="53" t="s">
        <v>36</v>
      </c>
      <c r="C24" s="54" t="s">
        <v>31</v>
      </c>
      <c r="D24" s="211">
        <v>2320</v>
      </c>
      <c r="E24" s="212">
        <f t="shared" si="1"/>
        <v>3118</v>
      </c>
      <c r="F24" s="211">
        <v>580</v>
      </c>
      <c r="G24" s="212">
        <f t="shared" si="2"/>
        <v>737</v>
      </c>
      <c r="H24" s="235">
        <f>SUM([1]secretary!H24)</f>
        <v>275</v>
      </c>
      <c r="I24" s="235">
        <f>SUM([2]secretary!I24)</f>
        <v>220</v>
      </c>
      <c r="J24" s="235">
        <f>SUM([3]secretary!J24)</f>
        <v>242</v>
      </c>
      <c r="K24" s="211">
        <v>580</v>
      </c>
      <c r="L24" s="212">
        <f t="shared" si="4"/>
        <v>690</v>
      </c>
      <c r="M24" s="235">
        <f>SUM([4]secretary!M24)</f>
        <v>184</v>
      </c>
      <c r="N24" s="235">
        <f>SUM([5]secretary!N24)</f>
        <v>278</v>
      </c>
      <c r="O24" s="235">
        <f>SUM([6]secretary!O24)</f>
        <v>228</v>
      </c>
      <c r="P24" s="211">
        <v>580</v>
      </c>
      <c r="Q24" s="212">
        <f t="shared" si="6"/>
        <v>802</v>
      </c>
      <c r="R24" s="235">
        <f>SUM([7]secretary!R24)</f>
        <v>220</v>
      </c>
      <c r="S24" s="235">
        <f>SUM([8]secretary!S24)</f>
        <v>260</v>
      </c>
      <c r="T24" s="235">
        <f>SUM([9]secretary!T24)</f>
        <v>322</v>
      </c>
      <c r="U24" s="211">
        <v>580</v>
      </c>
      <c r="V24" s="212">
        <f t="shared" si="8"/>
        <v>889</v>
      </c>
      <c r="W24" s="235">
        <f>SUM([10]secretary!W24)</f>
        <v>291</v>
      </c>
      <c r="X24" s="235">
        <f>SUM([11]secretary!X24)</f>
        <v>312</v>
      </c>
      <c r="Y24" s="235">
        <f>SUM([12]secretary!Y24)</f>
        <v>286</v>
      </c>
      <c r="Z24" s="184" t="s">
        <v>180</v>
      </c>
      <c r="AA24" s="5"/>
      <c r="AB24" s="5"/>
      <c r="AC24" s="18"/>
      <c r="AD24" s="18"/>
      <c r="AE24" s="18">
        <v>1</v>
      </c>
      <c r="AF24" s="18"/>
      <c r="AG24" s="18"/>
    </row>
    <row r="25" spans="1:33" s="50" customFormat="1" ht="27.75" customHeight="1">
      <c r="A25" s="165"/>
      <c r="B25" s="48" t="s">
        <v>37</v>
      </c>
      <c r="C25" s="52" t="s">
        <v>31</v>
      </c>
      <c r="D25" s="211">
        <v>20</v>
      </c>
      <c r="E25" s="212">
        <f t="shared" si="1"/>
        <v>16</v>
      </c>
      <c r="F25" s="211">
        <v>5</v>
      </c>
      <c r="G25" s="212">
        <f t="shared" si="2"/>
        <v>6</v>
      </c>
      <c r="H25" s="235">
        <f>SUM([1]secretary!H25)</f>
        <v>3</v>
      </c>
      <c r="I25" s="235">
        <f>SUM([2]secretary!I25)</f>
        <v>1</v>
      </c>
      <c r="J25" s="235">
        <f>SUM([3]secretary!J25)</f>
        <v>2</v>
      </c>
      <c r="K25" s="211">
        <v>5</v>
      </c>
      <c r="L25" s="212">
        <f t="shared" si="4"/>
        <v>4</v>
      </c>
      <c r="M25" s="235">
        <f>SUM([4]secretary!M25)</f>
        <v>1</v>
      </c>
      <c r="N25" s="235">
        <f>SUM([5]secretary!N25)</f>
        <v>2</v>
      </c>
      <c r="O25" s="235">
        <f>SUM([6]secretary!O25)</f>
        <v>1</v>
      </c>
      <c r="P25" s="211">
        <v>5</v>
      </c>
      <c r="Q25" s="212">
        <f t="shared" si="6"/>
        <v>3</v>
      </c>
      <c r="R25" s="235">
        <f>SUM([7]secretary!R25)</f>
        <v>2</v>
      </c>
      <c r="S25" s="235">
        <f>SUM([8]secretary!S25)</f>
        <v>0</v>
      </c>
      <c r="T25" s="235">
        <f>SUM([9]secretary!T25)</f>
        <v>1</v>
      </c>
      <c r="U25" s="211">
        <v>5</v>
      </c>
      <c r="V25" s="212">
        <f t="shared" si="8"/>
        <v>3</v>
      </c>
      <c r="W25" s="235">
        <f>SUM([10]secretary!W25)</f>
        <v>1</v>
      </c>
      <c r="X25" s="235">
        <f>SUM([11]secretary!X25)</f>
        <v>1</v>
      </c>
      <c r="Y25" s="235">
        <f>SUM([12]secretary!Y25)</f>
        <v>1</v>
      </c>
      <c r="Z25" s="184" t="s">
        <v>180</v>
      </c>
      <c r="AA25" s="49"/>
      <c r="AB25" s="5"/>
      <c r="AC25" s="18"/>
      <c r="AD25" s="18"/>
      <c r="AE25" s="18">
        <v>1</v>
      </c>
      <c r="AF25" s="18"/>
      <c r="AG25" s="18"/>
    </row>
    <row r="26" spans="1:33" s="50" customFormat="1" ht="15.75">
      <c r="A26" s="37"/>
      <c r="B26" s="55" t="s">
        <v>38</v>
      </c>
      <c r="C26" s="59" t="s">
        <v>31</v>
      </c>
      <c r="D26" s="211">
        <v>260</v>
      </c>
      <c r="E26" s="212">
        <f t="shared" si="1"/>
        <v>257</v>
      </c>
      <c r="F26" s="211">
        <v>65</v>
      </c>
      <c r="G26" s="212">
        <f t="shared" si="2"/>
        <v>60</v>
      </c>
      <c r="H26" s="211">
        <f t="shared" ref="H26:J26" si="11">SUM(H27:H28)</f>
        <v>25</v>
      </c>
      <c r="I26" s="211">
        <f t="shared" si="11"/>
        <v>11</v>
      </c>
      <c r="J26" s="211">
        <f t="shared" si="11"/>
        <v>24</v>
      </c>
      <c r="K26" s="211">
        <v>65</v>
      </c>
      <c r="L26" s="212">
        <f t="shared" si="4"/>
        <v>55</v>
      </c>
      <c r="M26" s="211">
        <f t="shared" ref="M26:O26" si="12">SUM(M27:M28)</f>
        <v>19</v>
      </c>
      <c r="N26" s="211">
        <f t="shared" si="12"/>
        <v>14</v>
      </c>
      <c r="O26" s="211">
        <f t="shared" si="12"/>
        <v>22</v>
      </c>
      <c r="P26" s="211">
        <v>65</v>
      </c>
      <c r="Q26" s="212">
        <f t="shared" si="6"/>
        <v>58</v>
      </c>
      <c r="R26" s="211">
        <f t="shared" ref="R26:T26" si="13">SUM(R27:R28)</f>
        <v>21</v>
      </c>
      <c r="S26" s="211">
        <f t="shared" si="13"/>
        <v>18</v>
      </c>
      <c r="T26" s="211">
        <f t="shared" si="13"/>
        <v>19</v>
      </c>
      <c r="U26" s="211">
        <v>65</v>
      </c>
      <c r="V26" s="212">
        <f t="shared" si="8"/>
        <v>84</v>
      </c>
      <c r="W26" s="211">
        <f t="shared" ref="W26:X26" si="14">SUM(W27:W28)</f>
        <v>29</v>
      </c>
      <c r="X26" s="211">
        <f t="shared" si="14"/>
        <v>27</v>
      </c>
      <c r="Y26" s="211">
        <f>SUM(Y27:Y28)</f>
        <v>28</v>
      </c>
      <c r="Z26" s="184"/>
      <c r="AA26" s="49"/>
      <c r="AB26" s="5" t="s">
        <v>339</v>
      </c>
      <c r="AC26" s="18"/>
      <c r="AD26" s="18"/>
      <c r="AE26" s="18"/>
      <c r="AF26" s="18"/>
      <c r="AG26" s="18"/>
    </row>
    <row r="27" spans="1:33" s="42" customFormat="1" ht="15.75">
      <c r="A27" s="166"/>
      <c r="B27" s="51" t="s">
        <v>39</v>
      </c>
      <c r="C27" s="52" t="s">
        <v>31</v>
      </c>
      <c r="D27" s="211">
        <v>120</v>
      </c>
      <c r="E27" s="212">
        <f t="shared" si="1"/>
        <v>120</v>
      </c>
      <c r="F27" s="211">
        <v>30</v>
      </c>
      <c r="G27" s="212">
        <f t="shared" si="2"/>
        <v>28</v>
      </c>
      <c r="H27" s="235">
        <f>SUM([1]secretary!H27)</f>
        <v>9</v>
      </c>
      <c r="I27" s="235">
        <f>SUM([2]secretary!I27)</f>
        <v>8</v>
      </c>
      <c r="J27" s="235">
        <f>SUM([3]secretary!J27)</f>
        <v>11</v>
      </c>
      <c r="K27" s="211">
        <v>30</v>
      </c>
      <c r="L27" s="212">
        <f t="shared" si="4"/>
        <v>22</v>
      </c>
      <c r="M27" s="235">
        <f>SUM([4]secretary!M27)</f>
        <v>8</v>
      </c>
      <c r="N27" s="235">
        <f>SUM([5]secretary!N27)</f>
        <v>7</v>
      </c>
      <c r="O27" s="235">
        <f>SUM([6]secretary!O27)</f>
        <v>7</v>
      </c>
      <c r="P27" s="211">
        <v>30</v>
      </c>
      <c r="Q27" s="212">
        <f t="shared" si="6"/>
        <v>29</v>
      </c>
      <c r="R27" s="235">
        <f>SUM([7]secretary!R27)</f>
        <v>10</v>
      </c>
      <c r="S27" s="235">
        <f>SUM([8]secretary!S27)</f>
        <v>8</v>
      </c>
      <c r="T27" s="235">
        <f>SUM([9]secretary!T27)</f>
        <v>11</v>
      </c>
      <c r="U27" s="211">
        <v>30</v>
      </c>
      <c r="V27" s="212">
        <f t="shared" si="8"/>
        <v>41</v>
      </c>
      <c r="W27" s="235">
        <f>SUM([10]secretary!W27)</f>
        <v>9</v>
      </c>
      <c r="X27" s="235">
        <f>SUM([11]secretary!X27)</f>
        <v>17</v>
      </c>
      <c r="Y27" s="235">
        <f>SUM([12]secretary!Y27)</f>
        <v>15</v>
      </c>
      <c r="Z27" s="184" t="s">
        <v>180</v>
      </c>
      <c r="AA27" s="5"/>
      <c r="AB27" s="5"/>
      <c r="AC27" s="18"/>
      <c r="AD27" s="18"/>
      <c r="AE27" s="18">
        <v>1</v>
      </c>
      <c r="AF27" s="18"/>
      <c r="AG27" s="18"/>
    </row>
    <row r="28" spans="1:33" s="42" customFormat="1" ht="15.75">
      <c r="A28" s="166"/>
      <c r="B28" s="51" t="s">
        <v>40</v>
      </c>
      <c r="C28" s="52" t="s">
        <v>31</v>
      </c>
      <c r="D28" s="211">
        <v>140</v>
      </c>
      <c r="E28" s="212">
        <f t="shared" si="1"/>
        <v>137</v>
      </c>
      <c r="F28" s="211">
        <v>35</v>
      </c>
      <c r="G28" s="212">
        <f t="shared" si="2"/>
        <v>32</v>
      </c>
      <c r="H28" s="235">
        <f>SUM([1]secretary!H28)</f>
        <v>16</v>
      </c>
      <c r="I28" s="235">
        <f>SUM([2]secretary!I28)</f>
        <v>3</v>
      </c>
      <c r="J28" s="235">
        <f>SUM([3]secretary!J28)</f>
        <v>13</v>
      </c>
      <c r="K28" s="211">
        <v>35</v>
      </c>
      <c r="L28" s="212">
        <f t="shared" si="4"/>
        <v>33</v>
      </c>
      <c r="M28" s="235">
        <f>SUM([4]secretary!M28)</f>
        <v>11</v>
      </c>
      <c r="N28" s="235">
        <f>SUM([5]secretary!N28)</f>
        <v>7</v>
      </c>
      <c r="O28" s="235">
        <f>SUM([6]secretary!O28)</f>
        <v>15</v>
      </c>
      <c r="P28" s="211">
        <v>35</v>
      </c>
      <c r="Q28" s="212">
        <f t="shared" si="6"/>
        <v>29</v>
      </c>
      <c r="R28" s="235">
        <f>SUM([7]secretary!R28)</f>
        <v>11</v>
      </c>
      <c r="S28" s="235">
        <f>SUM([8]secretary!S28)</f>
        <v>10</v>
      </c>
      <c r="T28" s="235">
        <f>SUM([9]secretary!T28)</f>
        <v>8</v>
      </c>
      <c r="U28" s="211">
        <v>35</v>
      </c>
      <c r="V28" s="212">
        <f t="shared" si="8"/>
        <v>43</v>
      </c>
      <c r="W28" s="235">
        <f>SUM([10]secretary!W28)</f>
        <v>20</v>
      </c>
      <c r="X28" s="235">
        <f>SUM([11]secretary!X28)</f>
        <v>10</v>
      </c>
      <c r="Y28" s="235">
        <f>SUM([12]secretary!Y28)</f>
        <v>13</v>
      </c>
      <c r="Z28" s="184" t="s">
        <v>180</v>
      </c>
      <c r="AA28" s="5"/>
      <c r="AB28" s="5"/>
      <c r="AC28" s="18"/>
      <c r="AD28" s="18"/>
      <c r="AE28" s="18">
        <v>1</v>
      </c>
      <c r="AF28" s="18"/>
      <c r="AG28" s="18"/>
    </row>
    <row r="29" spans="1:33" s="50" customFormat="1" ht="15.75">
      <c r="A29" s="37"/>
      <c r="B29" s="48" t="s">
        <v>41</v>
      </c>
      <c r="C29" s="52" t="s">
        <v>31</v>
      </c>
      <c r="D29" s="211">
        <v>326</v>
      </c>
      <c r="E29" s="212">
        <f t="shared" si="1"/>
        <v>291</v>
      </c>
      <c r="F29" s="211">
        <v>62</v>
      </c>
      <c r="G29" s="212">
        <f t="shared" si="2"/>
        <v>79</v>
      </c>
      <c r="H29" s="211">
        <f t="shared" ref="H29:J29" si="15">SUM(H30:H32)</f>
        <v>48</v>
      </c>
      <c r="I29" s="211">
        <f t="shared" si="15"/>
        <v>16</v>
      </c>
      <c r="J29" s="211">
        <f t="shared" si="15"/>
        <v>15</v>
      </c>
      <c r="K29" s="211">
        <v>65</v>
      </c>
      <c r="L29" s="212">
        <f t="shared" si="4"/>
        <v>91</v>
      </c>
      <c r="M29" s="211">
        <f t="shared" ref="M29:O29" si="16">SUM(M30:M32)</f>
        <v>12</v>
      </c>
      <c r="N29" s="211">
        <f t="shared" si="16"/>
        <v>50</v>
      </c>
      <c r="O29" s="211">
        <f t="shared" si="16"/>
        <v>29</v>
      </c>
      <c r="P29" s="211">
        <v>92</v>
      </c>
      <c r="Q29" s="212">
        <f t="shared" si="6"/>
        <v>55</v>
      </c>
      <c r="R29" s="211">
        <f t="shared" ref="R29:T29" si="17">SUM(R30:R32)</f>
        <v>13</v>
      </c>
      <c r="S29" s="211">
        <f t="shared" si="17"/>
        <v>21</v>
      </c>
      <c r="T29" s="211">
        <f t="shared" si="17"/>
        <v>21</v>
      </c>
      <c r="U29" s="211">
        <v>107</v>
      </c>
      <c r="V29" s="212">
        <f t="shared" si="8"/>
        <v>66</v>
      </c>
      <c r="W29" s="211">
        <f t="shared" ref="W29:X29" si="18">SUM(W30:W32)</f>
        <v>34</v>
      </c>
      <c r="X29" s="211">
        <f t="shared" si="18"/>
        <v>25</v>
      </c>
      <c r="Y29" s="211">
        <f>SUM(Y30:Y32)</f>
        <v>7</v>
      </c>
      <c r="Z29" s="184"/>
      <c r="AA29" s="49"/>
      <c r="AB29" s="5" t="s">
        <v>340</v>
      </c>
      <c r="AC29" s="18"/>
      <c r="AD29" s="18"/>
      <c r="AE29" s="18"/>
      <c r="AF29" s="18"/>
      <c r="AG29" s="18"/>
    </row>
    <row r="30" spans="1:33" s="42" customFormat="1" ht="15.75">
      <c r="A30" s="166"/>
      <c r="B30" s="51" t="s">
        <v>42</v>
      </c>
      <c r="C30" s="52" t="s">
        <v>31</v>
      </c>
      <c r="D30" s="211">
        <v>210</v>
      </c>
      <c r="E30" s="212">
        <f t="shared" si="1"/>
        <v>172</v>
      </c>
      <c r="F30" s="211">
        <v>35</v>
      </c>
      <c r="G30" s="212">
        <f t="shared" si="2"/>
        <v>37</v>
      </c>
      <c r="H30" s="235">
        <f>SUM([1]secretary!H30)</f>
        <v>22</v>
      </c>
      <c r="I30" s="235">
        <f>SUM([2]secretary!I30)</f>
        <v>8</v>
      </c>
      <c r="J30" s="235">
        <f>SUM([3]secretary!J30)</f>
        <v>7</v>
      </c>
      <c r="K30" s="211">
        <v>35</v>
      </c>
      <c r="L30" s="212">
        <f t="shared" si="4"/>
        <v>56</v>
      </c>
      <c r="M30" s="235">
        <f>SUM([4]secretary!M30)</f>
        <v>2</v>
      </c>
      <c r="N30" s="235">
        <f>SUM([5]secretary!N30)</f>
        <v>35</v>
      </c>
      <c r="O30" s="235">
        <f>SUM([6]secretary!O30)</f>
        <v>19</v>
      </c>
      <c r="P30" s="211">
        <v>65</v>
      </c>
      <c r="Q30" s="212">
        <f t="shared" si="6"/>
        <v>32</v>
      </c>
      <c r="R30" s="235">
        <f>SUM([7]secretary!R30)</f>
        <v>6</v>
      </c>
      <c r="S30" s="235">
        <f>SUM([8]secretary!S30)</f>
        <v>13</v>
      </c>
      <c r="T30" s="235">
        <f>SUM([9]secretary!T30)</f>
        <v>13</v>
      </c>
      <c r="U30" s="211">
        <v>75</v>
      </c>
      <c r="V30" s="212">
        <f t="shared" si="8"/>
        <v>47</v>
      </c>
      <c r="W30" s="235">
        <f>SUM([10]secretary!W30)</f>
        <v>23</v>
      </c>
      <c r="X30" s="235">
        <f>SUM([11]secretary!X30)</f>
        <v>20</v>
      </c>
      <c r="Y30" s="235">
        <f>SUM([12]secretary!Y30)</f>
        <v>4</v>
      </c>
      <c r="Z30" s="184" t="s">
        <v>180</v>
      </c>
      <c r="AA30" s="5"/>
      <c r="AB30" s="5"/>
      <c r="AC30" s="18"/>
      <c r="AD30" s="18"/>
      <c r="AE30" s="18">
        <v>1</v>
      </c>
      <c r="AF30" s="18"/>
      <c r="AG30" s="18"/>
    </row>
    <row r="31" spans="1:33" s="42" customFormat="1" ht="15.75">
      <c r="A31" s="166"/>
      <c r="B31" s="51" t="s">
        <v>43</v>
      </c>
      <c r="C31" s="52" t="s">
        <v>31</v>
      </c>
      <c r="D31" s="211">
        <v>105</v>
      </c>
      <c r="E31" s="212">
        <f t="shared" si="1"/>
        <v>106</v>
      </c>
      <c r="F31" s="211">
        <v>25</v>
      </c>
      <c r="G31" s="212">
        <f t="shared" si="2"/>
        <v>37</v>
      </c>
      <c r="H31" s="235">
        <f>SUM([1]secretary!H31)</f>
        <v>23</v>
      </c>
      <c r="I31" s="235">
        <f>SUM([2]secretary!I31)</f>
        <v>7</v>
      </c>
      <c r="J31" s="235">
        <f>SUM([3]secretary!J31)</f>
        <v>7</v>
      </c>
      <c r="K31" s="211">
        <v>25</v>
      </c>
      <c r="L31" s="212">
        <f t="shared" si="4"/>
        <v>28</v>
      </c>
      <c r="M31" s="235">
        <f>SUM([4]secretary!M31)</f>
        <v>9</v>
      </c>
      <c r="N31" s="235">
        <f>SUM([5]secretary!N31)</f>
        <v>9</v>
      </c>
      <c r="O31" s="235">
        <f>SUM([6]secretary!O31)</f>
        <v>10</v>
      </c>
      <c r="P31" s="211">
        <v>25</v>
      </c>
      <c r="Q31" s="212">
        <f t="shared" si="6"/>
        <v>23</v>
      </c>
      <c r="R31" s="235">
        <f>SUM([7]secretary!R31)</f>
        <v>7</v>
      </c>
      <c r="S31" s="235">
        <f>SUM([8]secretary!S31)</f>
        <v>8</v>
      </c>
      <c r="T31" s="235">
        <f>SUM([9]secretary!T31)</f>
        <v>8</v>
      </c>
      <c r="U31" s="211">
        <v>30</v>
      </c>
      <c r="V31" s="212">
        <f t="shared" si="8"/>
        <v>18</v>
      </c>
      <c r="W31" s="235">
        <f>SUM([10]secretary!W31)</f>
        <v>10</v>
      </c>
      <c r="X31" s="235">
        <f>SUM([11]secretary!X31)</f>
        <v>5</v>
      </c>
      <c r="Y31" s="235">
        <f>SUM([12]secretary!Y31)</f>
        <v>3</v>
      </c>
      <c r="Z31" s="184" t="s">
        <v>180</v>
      </c>
      <c r="AA31" s="5"/>
      <c r="AB31" s="5"/>
      <c r="AC31" s="18"/>
      <c r="AD31" s="18"/>
      <c r="AE31" s="18">
        <v>1</v>
      </c>
      <c r="AF31" s="18"/>
      <c r="AG31" s="18"/>
    </row>
    <row r="32" spans="1:33" s="42" customFormat="1" ht="15.75">
      <c r="A32" s="166"/>
      <c r="B32" s="51" t="s">
        <v>44</v>
      </c>
      <c r="C32" s="52" t="s">
        <v>31</v>
      </c>
      <c r="D32" s="211">
        <v>11</v>
      </c>
      <c r="E32" s="212">
        <f t="shared" si="1"/>
        <v>13</v>
      </c>
      <c r="F32" s="211">
        <v>2</v>
      </c>
      <c r="G32" s="212">
        <f t="shared" si="2"/>
        <v>5</v>
      </c>
      <c r="H32" s="235">
        <f>SUM([1]secretary!H32)</f>
        <v>3</v>
      </c>
      <c r="I32" s="235">
        <f>SUM([2]secretary!I32)</f>
        <v>1</v>
      </c>
      <c r="J32" s="235">
        <f>SUM([3]secretary!J32)</f>
        <v>1</v>
      </c>
      <c r="K32" s="211">
        <v>5</v>
      </c>
      <c r="L32" s="212">
        <f t="shared" si="4"/>
        <v>7</v>
      </c>
      <c r="M32" s="235">
        <f>SUM([4]secretary!M32)</f>
        <v>1</v>
      </c>
      <c r="N32" s="235">
        <f>SUM([5]secretary!N32)</f>
        <v>6</v>
      </c>
      <c r="O32" s="235">
        <f>SUM([6]secretary!O32)</f>
        <v>0</v>
      </c>
      <c r="P32" s="211">
        <v>2</v>
      </c>
      <c r="Q32" s="212">
        <f t="shared" si="6"/>
        <v>0</v>
      </c>
      <c r="R32" s="235">
        <f>SUM([7]secretary!R32)</f>
        <v>0</v>
      </c>
      <c r="S32" s="235">
        <f>SUM([8]secretary!S32)</f>
        <v>0</v>
      </c>
      <c r="T32" s="235">
        <f>SUM([9]secretary!T32)</f>
        <v>0</v>
      </c>
      <c r="U32" s="211">
        <v>2</v>
      </c>
      <c r="V32" s="212">
        <f t="shared" si="8"/>
        <v>1</v>
      </c>
      <c r="W32" s="235">
        <f>SUM([10]secretary!W32)</f>
        <v>1</v>
      </c>
      <c r="X32" s="235">
        <f>SUM([11]secretary!X32)</f>
        <v>0</v>
      </c>
      <c r="Y32" s="235">
        <f>SUM([12]secretary!Y32)</f>
        <v>0</v>
      </c>
      <c r="Z32" s="184" t="s">
        <v>180</v>
      </c>
      <c r="AA32" s="5"/>
      <c r="AB32" s="5"/>
      <c r="AC32" s="18"/>
      <c r="AD32" s="18"/>
      <c r="AE32" s="18">
        <v>1</v>
      </c>
      <c r="AF32" s="18"/>
      <c r="AG32" s="18"/>
    </row>
    <row r="33" spans="1:33" s="42" customFormat="1" ht="15.75">
      <c r="A33" s="166"/>
      <c r="B33" s="53" t="s">
        <v>45</v>
      </c>
      <c r="C33" s="54" t="s">
        <v>31</v>
      </c>
      <c r="D33" s="211">
        <v>105</v>
      </c>
      <c r="E33" s="212">
        <f t="shared" si="1"/>
        <v>106</v>
      </c>
      <c r="F33" s="211">
        <v>25</v>
      </c>
      <c r="G33" s="212">
        <f t="shared" si="2"/>
        <v>37</v>
      </c>
      <c r="H33" s="235">
        <f>SUM([1]secretary!H33)</f>
        <v>23</v>
      </c>
      <c r="I33" s="235">
        <f>SUM([2]secretary!I33)</f>
        <v>7</v>
      </c>
      <c r="J33" s="235">
        <f>SUM([3]secretary!J33)</f>
        <v>7</v>
      </c>
      <c r="K33" s="211">
        <v>25</v>
      </c>
      <c r="L33" s="212">
        <f t="shared" si="4"/>
        <v>28</v>
      </c>
      <c r="M33" s="235">
        <f>SUM([4]secretary!M33)</f>
        <v>9</v>
      </c>
      <c r="N33" s="235">
        <f>SUM([5]secretary!N33)</f>
        <v>9</v>
      </c>
      <c r="O33" s="235">
        <f>SUM([6]secretary!O33)</f>
        <v>10</v>
      </c>
      <c r="P33" s="211">
        <v>25</v>
      </c>
      <c r="Q33" s="212">
        <f t="shared" si="6"/>
        <v>23</v>
      </c>
      <c r="R33" s="235">
        <f>SUM([7]secretary!R33)</f>
        <v>7</v>
      </c>
      <c r="S33" s="235">
        <f>SUM([8]secretary!S33)</f>
        <v>8</v>
      </c>
      <c r="T33" s="235">
        <f>SUM([9]secretary!T33)</f>
        <v>8</v>
      </c>
      <c r="U33" s="211">
        <v>30</v>
      </c>
      <c r="V33" s="212">
        <f t="shared" si="8"/>
        <v>18</v>
      </c>
      <c r="W33" s="235">
        <f>SUM([10]secretary!W33)</f>
        <v>10</v>
      </c>
      <c r="X33" s="235">
        <f>SUM([11]secretary!X33)</f>
        <v>5</v>
      </c>
      <c r="Y33" s="235">
        <f>SUM([12]secretary!Y33)</f>
        <v>3</v>
      </c>
      <c r="Z33" s="184" t="s">
        <v>180</v>
      </c>
      <c r="AA33" s="5"/>
      <c r="AB33" s="5"/>
      <c r="AC33" s="18"/>
      <c r="AD33" s="18"/>
      <c r="AE33" s="18">
        <v>1</v>
      </c>
      <c r="AF33" s="18"/>
      <c r="AG33" s="18"/>
    </row>
    <row r="34" spans="1:33" s="42" customFormat="1" ht="15.75">
      <c r="A34" s="166"/>
      <c r="B34" s="53" t="s">
        <v>46</v>
      </c>
      <c r="C34" s="54" t="s">
        <v>31</v>
      </c>
      <c r="D34" s="211">
        <v>1</v>
      </c>
      <c r="E34" s="212">
        <f t="shared" si="1"/>
        <v>1</v>
      </c>
      <c r="F34" s="211">
        <v>1</v>
      </c>
      <c r="G34" s="212">
        <f t="shared" si="2"/>
        <v>1</v>
      </c>
      <c r="H34" s="235">
        <f>SUM([1]secretary!H34)</f>
        <v>1</v>
      </c>
      <c r="I34" s="235">
        <f>SUM([2]secretary!I34)</f>
        <v>0</v>
      </c>
      <c r="J34" s="235">
        <f>SUM([3]secretary!J34)</f>
        <v>0</v>
      </c>
      <c r="K34" s="211">
        <v>0</v>
      </c>
      <c r="L34" s="212">
        <f t="shared" si="4"/>
        <v>0</v>
      </c>
      <c r="M34" s="235">
        <f>SUM([4]secretary!M34)</f>
        <v>0</v>
      </c>
      <c r="N34" s="235">
        <f>SUM([5]secretary!N34)</f>
        <v>0</v>
      </c>
      <c r="O34" s="235">
        <f>SUM([6]secretary!O34)</f>
        <v>0</v>
      </c>
      <c r="P34" s="211">
        <v>0</v>
      </c>
      <c r="Q34" s="212">
        <f t="shared" si="6"/>
        <v>0</v>
      </c>
      <c r="R34" s="235">
        <f>SUM([7]secretary!R34)</f>
        <v>0</v>
      </c>
      <c r="S34" s="235">
        <f>SUM([8]secretary!S34)</f>
        <v>0</v>
      </c>
      <c r="T34" s="235">
        <f>SUM([9]secretary!T34)</f>
        <v>0</v>
      </c>
      <c r="U34" s="211">
        <v>0</v>
      </c>
      <c r="V34" s="212">
        <f t="shared" si="8"/>
        <v>0</v>
      </c>
      <c r="W34" s="235">
        <f>SUM([10]secretary!W34)</f>
        <v>0</v>
      </c>
      <c r="X34" s="235">
        <f>SUM([11]secretary!X34)</f>
        <v>0</v>
      </c>
      <c r="Y34" s="235">
        <f>SUM([12]secretary!Y34)</f>
        <v>0</v>
      </c>
      <c r="Z34" s="184" t="s">
        <v>180</v>
      </c>
      <c r="AA34" s="5"/>
      <c r="AB34" s="5"/>
      <c r="AC34" s="18"/>
      <c r="AD34" s="18"/>
      <c r="AE34" s="18">
        <v>1</v>
      </c>
      <c r="AF34" s="18"/>
      <c r="AG34" s="18"/>
    </row>
    <row r="35" spans="1:33" s="50" customFormat="1" ht="15.75">
      <c r="A35" s="165"/>
      <c r="B35" s="48" t="s">
        <v>47</v>
      </c>
      <c r="C35" s="52" t="s">
        <v>31</v>
      </c>
      <c r="D35" s="211">
        <v>268</v>
      </c>
      <c r="E35" s="212">
        <f t="shared" si="1"/>
        <v>276</v>
      </c>
      <c r="F35" s="211">
        <v>67</v>
      </c>
      <c r="G35" s="212">
        <f t="shared" si="2"/>
        <v>53</v>
      </c>
      <c r="H35" s="235">
        <f>SUM([1]secretary!H35)</f>
        <v>25</v>
      </c>
      <c r="I35" s="235">
        <f>SUM([2]secretary!I35)</f>
        <v>14</v>
      </c>
      <c r="J35" s="235">
        <f>SUM([3]secretary!J35)</f>
        <v>14</v>
      </c>
      <c r="K35" s="211">
        <v>67</v>
      </c>
      <c r="L35" s="212">
        <f t="shared" si="4"/>
        <v>99</v>
      </c>
      <c r="M35" s="235">
        <f>SUM([4]secretary!M35)</f>
        <v>35</v>
      </c>
      <c r="N35" s="235">
        <f>SUM([5]secretary!N35)</f>
        <v>24</v>
      </c>
      <c r="O35" s="235">
        <f>SUM([6]secretary!O35)</f>
        <v>40</v>
      </c>
      <c r="P35" s="211">
        <v>67</v>
      </c>
      <c r="Q35" s="212">
        <f t="shared" si="6"/>
        <v>71</v>
      </c>
      <c r="R35" s="235">
        <f>SUM([7]secretary!R35)</f>
        <v>31</v>
      </c>
      <c r="S35" s="235">
        <f>SUM([8]secretary!S35)</f>
        <v>25</v>
      </c>
      <c r="T35" s="235">
        <f>SUM([9]secretary!T35)</f>
        <v>15</v>
      </c>
      <c r="U35" s="211">
        <v>67</v>
      </c>
      <c r="V35" s="212">
        <f t="shared" si="8"/>
        <v>53</v>
      </c>
      <c r="W35" s="235">
        <f>SUM([10]secretary!W35)</f>
        <v>15</v>
      </c>
      <c r="X35" s="235">
        <f>SUM([11]secretary!X35)</f>
        <v>20</v>
      </c>
      <c r="Y35" s="235">
        <f>SUM([12]secretary!Y35)</f>
        <v>18</v>
      </c>
      <c r="Z35" s="184" t="s">
        <v>180</v>
      </c>
      <c r="AA35" s="49"/>
      <c r="AB35" s="5"/>
      <c r="AC35" s="18"/>
      <c r="AD35" s="18"/>
      <c r="AE35" s="18">
        <v>1</v>
      </c>
      <c r="AF35" s="18"/>
      <c r="AG35" s="18"/>
    </row>
    <row r="36" spans="1:33" s="50" customFormat="1" ht="15.75">
      <c r="A36" s="165"/>
      <c r="B36" s="48" t="s">
        <v>48</v>
      </c>
      <c r="C36" s="52" t="s">
        <v>31</v>
      </c>
      <c r="D36" s="211">
        <v>100</v>
      </c>
      <c r="E36" s="212">
        <f t="shared" si="1"/>
        <v>129</v>
      </c>
      <c r="F36" s="211">
        <v>25</v>
      </c>
      <c r="G36" s="212">
        <f t="shared" si="2"/>
        <v>28</v>
      </c>
      <c r="H36" s="235">
        <f>SUM([1]secretary!H36)</f>
        <v>10</v>
      </c>
      <c r="I36" s="235">
        <f>SUM([2]secretary!I36)</f>
        <v>10</v>
      </c>
      <c r="J36" s="235">
        <f>SUM([3]secretary!J36)</f>
        <v>8</v>
      </c>
      <c r="K36" s="211">
        <v>25</v>
      </c>
      <c r="L36" s="212">
        <f t="shared" si="4"/>
        <v>38</v>
      </c>
      <c r="M36" s="235">
        <f>SUM([4]secretary!M36)</f>
        <v>11</v>
      </c>
      <c r="N36" s="235">
        <f>SUM([5]secretary!N36)</f>
        <v>10</v>
      </c>
      <c r="O36" s="235">
        <f>SUM([6]secretary!O36)</f>
        <v>17</v>
      </c>
      <c r="P36" s="211">
        <v>25</v>
      </c>
      <c r="Q36" s="212">
        <f t="shared" si="6"/>
        <v>30</v>
      </c>
      <c r="R36" s="235">
        <f>SUM([7]secretary!R36)</f>
        <v>10</v>
      </c>
      <c r="S36" s="235">
        <f>SUM([8]secretary!S36)</f>
        <v>10</v>
      </c>
      <c r="T36" s="235">
        <f>SUM([9]secretary!T36)</f>
        <v>10</v>
      </c>
      <c r="U36" s="211">
        <v>25</v>
      </c>
      <c r="V36" s="212">
        <f t="shared" si="8"/>
        <v>33</v>
      </c>
      <c r="W36" s="235">
        <f>SUM([10]secretary!W36)</f>
        <v>10</v>
      </c>
      <c r="X36" s="235">
        <f>SUM([11]secretary!X36)</f>
        <v>10</v>
      </c>
      <c r="Y36" s="235">
        <f>SUM([12]secretary!Y36)</f>
        <v>13</v>
      </c>
      <c r="Z36" s="184" t="s">
        <v>180</v>
      </c>
      <c r="AA36" s="49"/>
      <c r="AB36" s="5"/>
      <c r="AC36" s="18"/>
      <c r="AD36" s="18"/>
      <c r="AE36" s="18">
        <v>1</v>
      </c>
      <c r="AF36" s="18"/>
      <c r="AG36" s="18"/>
    </row>
    <row r="37" spans="1:33" s="50" customFormat="1" ht="23.25" customHeight="1">
      <c r="A37" s="165"/>
      <c r="B37" s="48" t="s">
        <v>49</v>
      </c>
      <c r="C37" s="52" t="s">
        <v>31</v>
      </c>
      <c r="D37" s="211">
        <v>160</v>
      </c>
      <c r="E37" s="212">
        <f t="shared" si="1"/>
        <v>213</v>
      </c>
      <c r="F37" s="211">
        <v>40</v>
      </c>
      <c r="G37" s="212">
        <f t="shared" si="2"/>
        <v>48</v>
      </c>
      <c r="H37" s="235">
        <f>SUM([1]secretary!H37)</f>
        <v>25</v>
      </c>
      <c r="I37" s="235">
        <f>SUM([2]secretary!I37)</f>
        <v>0</v>
      </c>
      <c r="J37" s="235">
        <f>SUM([3]secretary!J37)</f>
        <v>23</v>
      </c>
      <c r="K37" s="211">
        <v>40</v>
      </c>
      <c r="L37" s="212">
        <f t="shared" si="4"/>
        <v>57</v>
      </c>
      <c r="M37" s="235">
        <f>SUM([4]secretary!M37)</f>
        <v>17</v>
      </c>
      <c r="N37" s="235">
        <f>SUM([5]secretary!N37)</f>
        <v>21</v>
      </c>
      <c r="O37" s="235">
        <f>SUM([6]secretary!O37)</f>
        <v>19</v>
      </c>
      <c r="P37" s="211">
        <v>40</v>
      </c>
      <c r="Q37" s="212">
        <f t="shared" si="6"/>
        <v>34</v>
      </c>
      <c r="R37" s="235">
        <f>SUM([7]secretary!R37)</f>
        <v>23</v>
      </c>
      <c r="S37" s="235">
        <f>SUM([8]secretary!S37)</f>
        <v>11</v>
      </c>
      <c r="T37" s="235">
        <f>SUM([9]secretary!T37)</f>
        <v>0</v>
      </c>
      <c r="U37" s="211">
        <v>40</v>
      </c>
      <c r="V37" s="212">
        <f t="shared" si="8"/>
        <v>74</v>
      </c>
      <c r="W37" s="235">
        <f>SUM([10]secretary!W37)</f>
        <v>28</v>
      </c>
      <c r="X37" s="235">
        <f>SUM([11]secretary!X37)</f>
        <v>28</v>
      </c>
      <c r="Y37" s="235">
        <f>SUM([12]secretary!Y37)</f>
        <v>18</v>
      </c>
      <c r="Z37" s="184" t="s">
        <v>180</v>
      </c>
      <c r="AA37" s="49"/>
      <c r="AB37" s="5"/>
      <c r="AC37" s="18"/>
      <c r="AD37" s="18"/>
      <c r="AE37" s="18">
        <v>1</v>
      </c>
      <c r="AF37" s="18"/>
      <c r="AG37" s="18"/>
    </row>
    <row r="38" spans="1:33" s="50" customFormat="1" ht="45.75" customHeight="1">
      <c r="A38" s="165"/>
      <c r="B38" s="48" t="s">
        <v>333</v>
      </c>
      <c r="C38" s="52" t="s">
        <v>31</v>
      </c>
      <c r="D38" s="211">
        <v>1</v>
      </c>
      <c r="E38" s="212">
        <f t="shared" si="1"/>
        <v>1</v>
      </c>
      <c r="F38" s="211">
        <v>1</v>
      </c>
      <c r="G38" s="212">
        <f t="shared" si="2"/>
        <v>1</v>
      </c>
      <c r="H38" s="235">
        <f>SUM([1]secretary!H38)</f>
        <v>1</v>
      </c>
      <c r="I38" s="235">
        <f>SUM([2]secretary!I38)</f>
        <v>0</v>
      </c>
      <c r="J38" s="235">
        <f>SUM([3]secretary!J38)</f>
        <v>0</v>
      </c>
      <c r="K38" s="211"/>
      <c r="L38" s="212">
        <f t="shared" si="4"/>
        <v>0</v>
      </c>
      <c r="M38" s="235">
        <f>SUM([4]secretary!M38)</f>
        <v>0</v>
      </c>
      <c r="N38" s="235">
        <f>SUM([5]secretary!N38)</f>
        <v>0</v>
      </c>
      <c r="O38" s="235">
        <f>SUM([6]secretary!O38)</f>
        <v>0</v>
      </c>
      <c r="P38" s="211"/>
      <c r="Q38" s="212">
        <f t="shared" si="6"/>
        <v>0</v>
      </c>
      <c r="R38" s="235">
        <f>SUM([7]secretary!R38)</f>
        <v>0</v>
      </c>
      <c r="S38" s="235">
        <f>SUM([8]secretary!S38)</f>
        <v>0</v>
      </c>
      <c r="T38" s="235">
        <f>SUM([9]secretary!T38)</f>
        <v>0</v>
      </c>
      <c r="U38" s="211"/>
      <c r="V38" s="212">
        <f t="shared" si="8"/>
        <v>0</v>
      </c>
      <c r="W38" s="235">
        <f>SUM([10]secretary!W38)</f>
        <v>0</v>
      </c>
      <c r="X38" s="235">
        <f>SUM([11]secretary!X38)</f>
        <v>0</v>
      </c>
      <c r="Y38" s="235">
        <f>SUM([12]secretary!Y38)</f>
        <v>0</v>
      </c>
      <c r="Z38" s="184" t="s">
        <v>180</v>
      </c>
      <c r="AA38" s="49"/>
      <c r="AB38" s="56"/>
      <c r="AC38" s="135" t="s">
        <v>315</v>
      </c>
      <c r="AD38" s="135"/>
      <c r="AE38" s="135">
        <v>1</v>
      </c>
      <c r="AF38" s="18"/>
      <c r="AG38" s="18"/>
    </row>
    <row r="39" spans="1:33" s="47" customFormat="1" ht="15.75">
      <c r="A39" s="37"/>
      <c r="B39" s="45" t="s">
        <v>302</v>
      </c>
      <c r="C39" s="52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11"/>
      <c r="Z39" s="184"/>
      <c r="AA39" s="46"/>
      <c r="AB39" s="5"/>
      <c r="AC39" s="18"/>
      <c r="AD39" s="18"/>
      <c r="AE39" s="18"/>
      <c r="AF39" s="18"/>
      <c r="AG39" s="18"/>
    </row>
    <row r="40" spans="1:33" s="50" customFormat="1" ht="23.25" customHeight="1">
      <c r="A40" s="37"/>
      <c r="B40" s="48" t="s">
        <v>50</v>
      </c>
      <c r="C40" s="52" t="s">
        <v>342</v>
      </c>
      <c r="D40" s="211">
        <v>13</v>
      </c>
      <c r="E40" s="212">
        <f t="shared" ref="E40:E51" si="19">SUM(G40,L40,Q40,V40)</f>
        <v>11</v>
      </c>
      <c r="F40" s="211">
        <v>3</v>
      </c>
      <c r="G40" s="212">
        <f t="shared" ref="G40:G46" si="20">SUM(H40:J40)</f>
        <v>2</v>
      </c>
      <c r="H40" s="211">
        <f t="shared" ref="H40:J40" si="21">SUM(H41:H42)</f>
        <v>0</v>
      </c>
      <c r="I40" s="211">
        <f t="shared" si="21"/>
        <v>1</v>
      </c>
      <c r="J40" s="211">
        <f t="shared" si="21"/>
        <v>1</v>
      </c>
      <c r="K40" s="211">
        <v>4</v>
      </c>
      <c r="L40" s="212">
        <f t="shared" ref="L40:L46" si="22">SUM(M40:O40)</f>
        <v>2</v>
      </c>
      <c r="M40" s="211">
        <f t="shared" ref="M40:O40" si="23">SUM(M41:M42)</f>
        <v>1</v>
      </c>
      <c r="N40" s="211">
        <f t="shared" si="23"/>
        <v>1</v>
      </c>
      <c r="O40" s="211">
        <f t="shared" si="23"/>
        <v>0</v>
      </c>
      <c r="P40" s="211">
        <v>3</v>
      </c>
      <c r="Q40" s="212">
        <f t="shared" ref="Q40:Q46" si="24">SUM(R40:T40)</f>
        <v>4</v>
      </c>
      <c r="R40" s="211">
        <f t="shared" ref="R40:T40" si="25">SUM(R41:R42)</f>
        <v>2</v>
      </c>
      <c r="S40" s="211">
        <f t="shared" si="25"/>
        <v>1</v>
      </c>
      <c r="T40" s="211">
        <f t="shared" si="25"/>
        <v>1</v>
      </c>
      <c r="U40" s="211">
        <v>3</v>
      </c>
      <c r="V40" s="212">
        <f t="shared" ref="V40:V46" si="26">SUM(W40:Y40)</f>
        <v>3</v>
      </c>
      <c r="W40" s="211">
        <f t="shared" ref="W40:X40" si="27">SUM(W41:W42)</f>
        <v>1</v>
      </c>
      <c r="X40" s="211">
        <f t="shared" si="27"/>
        <v>1</v>
      </c>
      <c r="Y40" s="211">
        <f>SUM(Y41:Y42)</f>
        <v>1</v>
      </c>
      <c r="Z40" s="184"/>
      <c r="AA40" s="49"/>
      <c r="AB40" s="5" t="s">
        <v>341</v>
      </c>
      <c r="AC40" s="18"/>
      <c r="AD40" s="18"/>
      <c r="AE40" s="18"/>
      <c r="AF40" s="18"/>
      <c r="AG40" s="18"/>
    </row>
    <row r="41" spans="1:33" s="42" customFormat="1" ht="26.25" customHeight="1">
      <c r="A41" s="166"/>
      <c r="B41" s="51" t="s">
        <v>303</v>
      </c>
      <c r="C41" s="52" t="s">
        <v>51</v>
      </c>
      <c r="D41" s="211">
        <v>1</v>
      </c>
      <c r="E41" s="212">
        <f t="shared" si="19"/>
        <v>1</v>
      </c>
      <c r="F41" s="211">
        <v>0</v>
      </c>
      <c r="G41" s="212">
        <f t="shared" si="20"/>
        <v>0</v>
      </c>
      <c r="H41" s="235">
        <f>SUM([1]secretary!H41)</f>
        <v>0</v>
      </c>
      <c r="I41" s="235">
        <f>SUM([2]secretary!I41)</f>
        <v>0</v>
      </c>
      <c r="J41" s="235">
        <f>SUM([3]secretary!J41)</f>
        <v>0</v>
      </c>
      <c r="K41" s="211">
        <v>1</v>
      </c>
      <c r="L41" s="212">
        <f t="shared" si="22"/>
        <v>0</v>
      </c>
      <c r="M41" s="235">
        <f>SUM([4]secretary!M41)</f>
        <v>0</v>
      </c>
      <c r="N41" s="235">
        <f>SUM([5]secretary!N41)</f>
        <v>0</v>
      </c>
      <c r="O41" s="235">
        <f>SUM([6]secretary!O41)</f>
        <v>0</v>
      </c>
      <c r="P41" s="211">
        <v>0</v>
      </c>
      <c r="Q41" s="212">
        <f t="shared" si="24"/>
        <v>1</v>
      </c>
      <c r="R41" s="235">
        <f>SUM([7]secretary!R41)</f>
        <v>1</v>
      </c>
      <c r="S41" s="235">
        <f>SUM([8]secretary!S41)</f>
        <v>0</v>
      </c>
      <c r="T41" s="235">
        <f>SUM([9]secretary!T41)</f>
        <v>0</v>
      </c>
      <c r="U41" s="211">
        <v>0</v>
      </c>
      <c r="V41" s="212">
        <f t="shared" si="26"/>
        <v>0</v>
      </c>
      <c r="W41" s="235">
        <f>SUM([10]secretary!W41)</f>
        <v>0</v>
      </c>
      <c r="X41" s="235">
        <f>SUM([11]secretary!X41)</f>
        <v>0</v>
      </c>
      <c r="Y41" s="235">
        <f>SUM([12]secretary!Y41)</f>
        <v>0</v>
      </c>
      <c r="Z41" s="184" t="s">
        <v>180</v>
      </c>
      <c r="AA41" s="5"/>
      <c r="AB41" s="5"/>
      <c r="AC41" s="18"/>
      <c r="AD41" s="18"/>
      <c r="AE41" s="18">
        <v>1</v>
      </c>
      <c r="AF41" s="18"/>
      <c r="AG41" s="18"/>
    </row>
    <row r="42" spans="1:33" s="42" customFormat="1" ht="31.5" customHeight="1">
      <c r="A42" s="166"/>
      <c r="B42" s="51" t="s">
        <v>304</v>
      </c>
      <c r="C42" s="52" t="s">
        <v>31</v>
      </c>
      <c r="D42" s="211">
        <v>12</v>
      </c>
      <c r="E42" s="212">
        <f t="shared" si="19"/>
        <v>10</v>
      </c>
      <c r="F42" s="211">
        <v>3</v>
      </c>
      <c r="G42" s="212">
        <f t="shared" si="20"/>
        <v>2</v>
      </c>
      <c r="H42" s="235">
        <f>SUM([1]secretary!H42)</f>
        <v>0</v>
      </c>
      <c r="I42" s="235">
        <f>SUM([2]secretary!I42)</f>
        <v>1</v>
      </c>
      <c r="J42" s="235">
        <f>SUM([3]secretary!J42)</f>
        <v>1</v>
      </c>
      <c r="K42" s="211">
        <v>3</v>
      </c>
      <c r="L42" s="212">
        <f t="shared" si="22"/>
        <v>2</v>
      </c>
      <c r="M42" s="235">
        <f>SUM([4]secretary!M42)</f>
        <v>1</v>
      </c>
      <c r="N42" s="235">
        <f>SUM([5]secretary!N42)</f>
        <v>1</v>
      </c>
      <c r="O42" s="235">
        <f>SUM([6]secretary!O42)</f>
        <v>0</v>
      </c>
      <c r="P42" s="211">
        <v>3</v>
      </c>
      <c r="Q42" s="212">
        <f t="shared" si="24"/>
        <v>3</v>
      </c>
      <c r="R42" s="235">
        <f>SUM([7]secretary!R42)</f>
        <v>1</v>
      </c>
      <c r="S42" s="235">
        <f>SUM([8]secretary!S42)</f>
        <v>1</v>
      </c>
      <c r="T42" s="235">
        <f>SUM([9]secretary!T42)</f>
        <v>1</v>
      </c>
      <c r="U42" s="211">
        <v>3</v>
      </c>
      <c r="V42" s="212">
        <f t="shared" si="26"/>
        <v>3</v>
      </c>
      <c r="W42" s="235">
        <f>SUM([10]secretary!W42)</f>
        <v>1</v>
      </c>
      <c r="X42" s="235">
        <f>SUM([11]secretary!X42)</f>
        <v>1</v>
      </c>
      <c r="Y42" s="235">
        <f>SUM([12]secretary!Y42)</f>
        <v>1</v>
      </c>
      <c r="Z42" s="184" t="s">
        <v>180</v>
      </c>
      <c r="AA42" s="5"/>
      <c r="AB42" s="5"/>
      <c r="AC42" s="18"/>
      <c r="AD42" s="18"/>
      <c r="AE42" s="18">
        <v>1</v>
      </c>
      <c r="AF42" s="18"/>
      <c r="AG42" s="18"/>
    </row>
    <row r="43" spans="1:33" s="50" customFormat="1" ht="26.25" customHeight="1">
      <c r="A43" s="37"/>
      <c r="B43" s="48" t="s">
        <v>52</v>
      </c>
      <c r="C43" s="52" t="s">
        <v>342</v>
      </c>
      <c r="D43" s="211">
        <v>4</v>
      </c>
      <c r="E43" s="212">
        <f t="shared" si="19"/>
        <v>3</v>
      </c>
      <c r="F43" s="211">
        <v>1</v>
      </c>
      <c r="G43" s="212">
        <f t="shared" si="20"/>
        <v>0</v>
      </c>
      <c r="H43" s="211">
        <f t="shared" ref="H43:J43" si="28">SUM(H44:H45)</f>
        <v>0</v>
      </c>
      <c r="I43" s="211">
        <f t="shared" si="28"/>
        <v>0</v>
      </c>
      <c r="J43" s="211">
        <f t="shared" si="28"/>
        <v>0</v>
      </c>
      <c r="K43" s="211">
        <v>1</v>
      </c>
      <c r="L43" s="212">
        <f t="shared" si="22"/>
        <v>1</v>
      </c>
      <c r="M43" s="211">
        <f t="shared" ref="M43:O43" si="29">SUM(M44:M45)</f>
        <v>0</v>
      </c>
      <c r="N43" s="211">
        <f t="shared" si="29"/>
        <v>0</v>
      </c>
      <c r="O43" s="211">
        <f t="shared" si="29"/>
        <v>1</v>
      </c>
      <c r="P43" s="211">
        <v>1</v>
      </c>
      <c r="Q43" s="212">
        <f t="shared" si="24"/>
        <v>1</v>
      </c>
      <c r="R43" s="211">
        <f t="shared" ref="R43:T43" si="30">SUM(R44:R45)</f>
        <v>0</v>
      </c>
      <c r="S43" s="211">
        <f t="shared" si="30"/>
        <v>0</v>
      </c>
      <c r="T43" s="211">
        <f t="shared" si="30"/>
        <v>1</v>
      </c>
      <c r="U43" s="211">
        <v>1</v>
      </c>
      <c r="V43" s="212">
        <f t="shared" si="26"/>
        <v>1</v>
      </c>
      <c r="W43" s="211">
        <f t="shared" ref="W43:X43" si="31">SUM(W44:W45)</f>
        <v>0</v>
      </c>
      <c r="X43" s="211">
        <f t="shared" si="31"/>
        <v>0</v>
      </c>
      <c r="Y43" s="211">
        <f>SUM(Y44:Y45)</f>
        <v>1</v>
      </c>
      <c r="Z43" s="184"/>
      <c r="AA43" s="49"/>
      <c r="AB43" s="5" t="s">
        <v>343</v>
      </c>
      <c r="AC43" s="18"/>
      <c r="AD43" s="18"/>
      <c r="AE43" s="18"/>
      <c r="AF43" s="18"/>
      <c r="AG43" s="18"/>
    </row>
    <row r="44" spans="1:33" s="42" customFormat="1" ht="22.5" customHeight="1">
      <c r="A44" s="166"/>
      <c r="B44" s="51" t="s">
        <v>305</v>
      </c>
      <c r="C44" s="52" t="s">
        <v>51</v>
      </c>
      <c r="D44" s="211">
        <v>1</v>
      </c>
      <c r="E44" s="212">
        <f t="shared" si="19"/>
        <v>0</v>
      </c>
      <c r="F44" s="211">
        <v>1</v>
      </c>
      <c r="G44" s="212">
        <f t="shared" si="20"/>
        <v>0</v>
      </c>
      <c r="H44" s="235">
        <f>SUM([1]secretary!H44)</f>
        <v>0</v>
      </c>
      <c r="I44" s="235">
        <f>SUM([2]secretary!I44)</f>
        <v>0</v>
      </c>
      <c r="J44" s="235">
        <f>SUM([3]secretary!J44)</f>
        <v>0</v>
      </c>
      <c r="K44" s="211">
        <v>0</v>
      </c>
      <c r="L44" s="212">
        <f t="shared" si="22"/>
        <v>0</v>
      </c>
      <c r="M44" s="235">
        <f>SUM([4]secretary!M44)</f>
        <v>0</v>
      </c>
      <c r="N44" s="235">
        <f>SUM([5]secretary!N44)</f>
        <v>0</v>
      </c>
      <c r="O44" s="235">
        <f>SUM([6]secretary!O44)</f>
        <v>0</v>
      </c>
      <c r="P44" s="211">
        <v>0</v>
      </c>
      <c r="Q44" s="212">
        <f t="shared" si="24"/>
        <v>0</v>
      </c>
      <c r="R44" s="235">
        <f>SUM([7]secretary!R44)</f>
        <v>0</v>
      </c>
      <c r="S44" s="235">
        <f>SUM([8]secretary!S44)</f>
        <v>0</v>
      </c>
      <c r="T44" s="235">
        <f>SUM([9]secretary!T44)</f>
        <v>0</v>
      </c>
      <c r="U44" s="211">
        <v>0</v>
      </c>
      <c r="V44" s="212">
        <f t="shared" si="26"/>
        <v>0</v>
      </c>
      <c r="W44" s="235">
        <f>SUM([10]secretary!W44)</f>
        <v>0</v>
      </c>
      <c r="X44" s="235">
        <f>SUM([11]secretary!X44)</f>
        <v>0</v>
      </c>
      <c r="Y44" s="235">
        <f>SUM([12]secretary!Y44)</f>
        <v>0</v>
      </c>
      <c r="Z44" s="184" t="s">
        <v>180</v>
      </c>
      <c r="AA44" s="5"/>
      <c r="AB44" s="5"/>
      <c r="AC44" s="18"/>
      <c r="AD44" s="18"/>
      <c r="AE44" s="18">
        <v>1</v>
      </c>
      <c r="AF44" s="18"/>
      <c r="AG44" s="18"/>
    </row>
    <row r="45" spans="1:33" s="42" customFormat="1" ht="31.5" customHeight="1">
      <c r="A45" s="166"/>
      <c r="B45" s="51" t="s">
        <v>306</v>
      </c>
      <c r="C45" s="52" t="s">
        <v>31</v>
      </c>
      <c r="D45" s="211">
        <v>3</v>
      </c>
      <c r="E45" s="212">
        <f t="shared" si="19"/>
        <v>3</v>
      </c>
      <c r="F45" s="211">
        <v>0</v>
      </c>
      <c r="G45" s="212">
        <f t="shared" si="20"/>
        <v>0</v>
      </c>
      <c r="H45" s="235">
        <f>SUM([1]secretary!H45)</f>
        <v>0</v>
      </c>
      <c r="I45" s="235">
        <f>SUM([2]secretary!I45)</f>
        <v>0</v>
      </c>
      <c r="J45" s="235">
        <f>SUM([3]secretary!J45)</f>
        <v>0</v>
      </c>
      <c r="K45" s="211">
        <v>1</v>
      </c>
      <c r="L45" s="212">
        <f t="shared" si="22"/>
        <v>1</v>
      </c>
      <c r="M45" s="235">
        <f>SUM([4]secretary!M45)</f>
        <v>0</v>
      </c>
      <c r="N45" s="235">
        <f>SUM([5]secretary!N45)</f>
        <v>0</v>
      </c>
      <c r="O45" s="235">
        <f>SUM([6]secretary!O45)</f>
        <v>1</v>
      </c>
      <c r="P45" s="211">
        <v>1</v>
      </c>
      <c r="Q45" s="212">
        <f t="shared" si="24"/>
        <v>1</v>
      </c>
      <c r="R45" s="235">
        <f>SUM([7]secretary!R45)</f>
        <v>0</v>
      </c>
      <c r="S45" s="235">
        <f>SUM([8]secretary!S45)</f>
        <v>0</v>
      </c>
      <c r="T45" s="235">
        <f>SUM([9]secretary!T45)</f>
        <v>1</v>
      </c>
      <c r="U45" s="211">
        <v>1</v>
      </c>
      <c r="V45" s="212">
        <f t="shared" si="26"/>
        <v>1</v>
      </c>
      <c r="W45" s="235">
        <f>SUM([10]secretary!W45)</f>
        <v>0</v>
      </c>
      <c r="X45" s="235">
        <f>SUM([11]secretary!X45)</f>
        <v>0</v>
      </c>
      <c r="Y45" s="235">
        <f>SUM([12]secretary!Y45)</f>
        <v>1</v>
      </c>
      <c r="Z45" s="184" t="s">
        <v>180</v>
      </c>
      <c r="AA45" s="5"/>
      <c r="AB45" s="5"/>
      <c r="AC45" s="18"/>
      <c r="AD45" s="18"/>
      <c r="AE45" s="18">
        <v>1</v>
      </c>
      <c r="AF45" s="18"/>
      <c r="AG45" s="18"/>
    </row>
    <row r="46" spans="1:33" s="50" customFormat="1" ht="24" customHeight="1">
      <c r="A46" s="165"/>
      <c r="B46" s="48" t="s">
        <v>307</v>
      </c>
      <c r="C46" s="52" t="s">
        <v>51</v>
      </c>
      <c r="D46" s="211">
        <v>4</v>
      </c>
      <c r="E46" s="212">
        <f t="shared" si="19"/>
        <v>4</v>
      </c>
      <c r="F46" s="216">
        <v>1</v>
      </c>
      <c r="G46" s="212">
        <f t="shared" si="20"/>
        <v>1</v>
      </c>
      <c r="H46" s="235">
        <f>SUM([1]secretary!H46)</f>
        <v>0</v>
      </c>
      <c r="I46" s="235">
        <f>SUM([2]secretary!I46)</f>
        <v>0</v>
      </c>
      <c r="J46" s="235">
        <f>SUM([3]secretary!J46)</f>
        <v>1</v>
      </c>
      <c r="K46" s="216">
        <v>1</v>
      </c>
      <c r="L46" s="212">
        <f t="shared" si="22"/>
        <v>1</v>
      </c>
      <c r="M46" s="235">
        <f>SUM([4]secretary!M46)</f>
        <v>0</v>
      </c>
      <c r="N46" s="235">
        <f>SUM([5]secretary!N46)</f>
        <v>0</v>
      </c>
      <c r="O46" s="235">
        <f>SUM([6]secretary!O46)</f>
        <v>1</v>
      </c>
      <c r="P46" s="216">
        <v>1</v>
      </c>
      <c r="Q46" s="212">
        <f t="shared" si="24"/>
        <v>1</v>
      </c>
      <c r="R46" s="235">
        <f>SUM([7]secretary!R46)</f>
        <v>0</v>
      </c>
      <c r="S46" s="235">
        <f>SUM([8]secretary!S46)</f>
        <v>0</v>
      </c>
      <c r="T46" s="235">
        <f>SUM([9]secretary!T46)</f>
        <v>1</v>
      </c>
      <c r="U46" s="216">
        <v>1</v>
      </c>
      <c r="V46" s="212">
        <f t="shared" si="26"/>
        <v>1</v>
      </c>
      <c r="W46" s="235">
        <f>SUM([10]secretary!W46)</f>
        <v>0</v>
      </c>
      <c r="X46" s="235">
        <f>SUM([11]secretary!X46)</f>
        <v>0</v>
      </c>
      <c r="Y46" s="235">
        <f>SUM([12]secretary!Y46)</f>
        <v>1</v>
      </c>
      <c r="Z46" s="184" t="s">
        <v>180</v>
      </c>
      <c r="AA46" s="49"/>
      <c r="AB46" s="5"/>
      <c r="AC46" s="18" t="s">
        <v>300</v>
      </c>
      <c r="AD46" s="18"/>
      <c r="AE46" s="18">
        <v>1</v>
      </c>
      <c r="AF46" s="18"/>
      <c r="AG46" s="18"/>
    </row>
    <row r="47" spans="1:33" s="50" customFormat="1" ht="24" customHeight="1">
      <c r="A47" s="165"/>
      <c r="B47" s="48"/>
      <c r="C47" s="52"/>
      <c r="D47" s="211"/>
      <c r="E47" s="212"/>
      <c r="F47" s="216" t="s">
        <v>346</v>
      </c>
      <c r="G47" s="216"/>
      <c r="H47" s="236"/>
      <c r="I47" s="236"/>
      <c r="J47" s="236"/>
      <c r="K47" s="216" t="s">
        <v>347</v>
      </c>
      <c r="L47" s="216"/>
      <c r="M47" s="236"/>
      <c r="N47" s="236"/>
      <c r="O47" s="236"/>
      <c r="P47" s="243" t="s">
        <v>348</v>
      </c>
      <c r="Q47" s="243"/>
      <c r="R47" s="236"/>
      <c r="S47" s="236"/>
      <c r="T47" s="236"/>
      <c r="U47" s="243" t="s">
        <v>349</v>
      </c>
      <c r="V47" s="243"/>
      <c r="W47" s="236"/>
      <c r="X47" s="236"/>
      <c r="Y47" s="236"/>
      <c r="Z47" s="184"/>
      <c r="AA47" s="49"/>
      <c r="AB47" s="5"/>
      <c r="AC47" s="18"/>
      <c r="AD47" s="18"/>
      <c r="AE47" s="18"/>
      <c r="AF47" s="18"/>
      <c r="AG47" s="18"/>
    </row>
    <row r="48" spans="1:33" s="50" customFormat="1" ht="27.75" customHeight="1">
      <c r="A48" s="165"/>
      <c r="B48" s="48" t="s">
        <v>309</v>
      </c>
      <c r="C48" s="52" t="s">
        <v>51</v>
      </c>
      <c r="D48" s="211">
        <v>1</v>
      </c>
      <c r="E48" s="212">
        <f t="shared" si="19"/>
        <v>1</v>
      </c>
      <c r="F48" s="211">
        <v>0</v>
      </c>
      <c r="G48" s="212">
        <f t="shared" ref="G48:G51" si="32">SUM(H48:J48)</f>
        <v>0</v>
      </c>
      <c r="H48" s="235">
        <f>SUM([1]secretary!H48)</f>
        <v>0</v>
      </c>
      <c r="I48" s="235">
        <f>SUM([2]secretary!I48)</f>
        <v>0</v>
      </c>
      <c r="J48" s="235">
        <f>SUM([3]secretary!J48)</f>
        <v>0</v>
      </c>
      <c r="K48" s="211">
        <v>0</v>
      </c>
      <c r="L48" s="212">
        <f t="shared" ref="L48:L51" si="33">SUM(M48:O48)</f>
        <v>0</v>
      </c>
      <c r="M48" s="235">
        <f>SUM([4]secretary!M48)</f>
        <v>0</v>
      </c>
      <c r="N48" s="235">
        <f>SUM([5]secretary!N48)</f>
        <v>0</v>
      </c>
      <c r="O48" s="235">
        <f>SUM([6]secretary!O48)</f>
        <v>0</v>
      </c>
      <c r="P48" s="211">
        <v>0</v>
      </c>
      <c r="Q48" s="212">
        <f t="shared" ref="Q48:Q51" si="34">SUM(R48:T48)</f>
        <v>0</v>
      </c>
      <c r="R48" s="235">
        <f>SUM([7]secretary!R48)</f>
        <v>0</v>
      </c>
      <c r="S48" s="235">
        <f>SUM([8]secretary!S48)</f>
        <v>0</v>
      </c>
      <c r="T48" s="235">
        <f>SUM([9]secretary!T48)</f>
        <v>0</v>
      </c>
      <c r="U48" s="211">
        <v>1</v>
      </c>
      <c r="V48" s="212">
        <f t="shared" ref="V48:V51" si="35">SUM(W48:Y48)</f>
        <v>1</v>
      </c>
      <c r="W48" s="235">
        <f>SUM([10]secretary!W48)</f>
        <v>0</v>
      </c>
      <c r="X48" s="235">
        <f>SUM([11]secretary!X48)</f>
        <v>0</v>
      </c>
      <c r="Y48" s="235">
        <f>SUM([12]secretary!Y48)</f>
        <v>1</v>
      </c>
      <c r="Z48" s="184" t="s">
        <v>180</v>
      </c>
      <c r="AA48" s="49"/>
      <c r="AB48" s="5"/>
      <c r="AC48" s="18"/>
      <c r="AD48" s="18"/>
      <c r="AE48" s="18">
        <v>1</v>
      </c>
      <c r="AF48" s="18"/>
      <c r="AG48" s="18"/>
    </row>
    <row r="49" spans="1:33" s="50" customFormat="1" ht="27.75" customHeight="1">
      <c r="A49" s="37"/>
      <c r="B49" s="48" t="s">
        <v>308</v>
      </c>
      <c r="C49" s="52" t="s">
        <v>342</v>
      </c>
      <c r="D49" s="211">
        <v>4</v>
      </c>
      <c r="E49" s="212">
        <f t="shared" si="19"/>
        <v>3</v>
      </c>
      <c r="F49" s="211">
        <v>1</v>
      </c>
      <c r="G49" s="212">
        <f t="shared" si="32"/>
        <v>1</v>
      </c>
      <c r="H49" s="211">
        <f t="shared" ref="H49:J49" si="36">SUM(H50:H51)</f>
        <v>1</v>
      </c>
      <c r="I49" s="211">
        <f t="shared" si="36"/>
        <v>0</v>
      </c>
      <c r="J49" s="211">
        <f t="shared" si="36"/>
        <v>0</v>
      </c>
      <c r="K49" s="211">
        <v>1</v>
      </c>
      <c r="L49" s="212">
        <f t="shared" si="33"/>
        <v>0</v>
      </c>
      <c r="M49" s="211">
        <f t="shared" ref="M49:O49" si="37">SUM(M50:M51)</f>
        <v>0</v>
      </c>
      <c r="N49" s="211">
        <f t="shared" si="37"/>
        <v>0</v>
      </c>
      <c r="O49" s="211">
        <f t="shared" si="37"/>
        <v>0</v>
      </c>
      <c r="P49" s="211">
        <v>1</v>
      </c>
      <c r="Q49" s="212">
        <f t="shared" si="34"/>
        <v>1</v>
      </c>
      <c r="R49" s="211">
        <f t="shared" ref="R49:T49" si="38">SUM(R50:R51)</f>
        <v>0</v>
      </c>
      <c r="S49" s="211">
        <f t="shared" si="38"/>
        <v>0</v>
      </c>
      <c r="T49" s="211">
        <f t="shared" si="38"/>
        <v>1</v>
      </c>
      <c r="U49" s="211">
        <v>1</v>
      </c>
      <c r="V49" s="212">
        <f t="shared" si="35"/>
        <v>1</v>
      </c>
      <c r="W49" s="211">
        <f t="shared" ref="W49:X49" si="39">SUM(W50:W51)</f>
        <v>0</v>
      </c>
      <c r="X49" s="211">
        <f t="shared" si="39"/>
        <v>0</v>
      </c>
      <c r="Y49" s="211">
        <f>SUM(Y50:Y51)</f>
        <v>1</v>
      </c>
      <c r="Z49" s="184"/>
      <c r="AA49" s="49"/>
      <c r="AB49" s="5" t="s">
        <v>350</v>
      </c>
      <c r="AC49" s="18"/>
      <c r="AD49" s="18"/>
      <c r="AE49" s="18"/>
      <c r="AF49" s="18"/>
      <c r="AG49" s="18"/>
    </row>
    <row r="50" spans="1:33" s="18" customFormat="1" ht="27" customHeight="1">
      <c r="A50" s="167"/>
      <c r="B50" s="57" t="s">
        <v>310</v>
      </c>
      <c r="C50" s="52" t="s">
        <v>51</v>
      </c>
      <c r="D50" s="211">
        <v>1</v>
      </c>
      <c r="E50" s="212">
        <f t="shared" si="19"/>
        <v>1</v>
      </c>
      <c r="F50" s="211">
        <v>1</v>
      </c>
      <c r="G50" s="212">
        <f t="shared" si="32"/>
        <v>1</v>
      </c>
      <c r="H50" s="235">
        <f>SUM([1]secretary!H50)</f>
        <v>1</v>
      </c>
      <c r="I50" s="235">
        <f>SUM([2]secretary!I50)</f>
        <v>0</v>
      </c>
      <c r="J50" s="235">
        <f>SUM([3]secretary!J50)</f>
        <v>0</v>
      </c>
      <c r="K50" s="211">
        <v>0</v>
      </c>
      <c r="L50" s="212">
        <f t="shared" si="33"/>
        <v>0</v>
      </c>
      <c r="M50" s="235">
        <f>SUM([4]secretary!M50)</f>
        <v>0</v>
      </c>
      <c r="N50" s="235">
        <f>SUM([5]secretary!N50)</f>
        <v>0</v>
      </c>
      <c r="O50" s="235">
        <f>SUM([6]secretary!O50)</f>
        <v>0</v>
      </c>
      <c r="P50" s="211">
        <v>0</v>
      </c>
      <c r="Q50" s="212">
        <f t="shared" si="34"/>
        <v>0</v>
      </c>
      <c r="R50" s="235">
        <f>SUM([7]secretary!R50)</f>
        <v>0</v>
      </c>
      <c r="S50" s="235">
        <f>SUM([8]secretary!S50)</f>
        <v>0</v>
      </c>
      <c r="T50" s="235">
        <f>SUM([9]secretary!T50)</f>
        <v>0</v>
      </c>
      <c r="U50" s="211">
        <v>0</v>
      </c>
      <c r="V50" s="212">
        <f t="shared" si="35"/>
        <v>0</v>
      </c>
      <c r="W50" s="235">
        <f>SUM([10]secretary!W50)</f>
        <v>0</v>
      </c>
      <c r="X50" s="235">
        <f>SUM([11]secretary!X50)</f>
        <v>0</v>
      </c>
      <c r="Y50" s="235">
        <f>SUM([12]secretary!Y50)</f>
        <v>0</v>
      </c>
      <c r="Z50" s="184" t="s">
        <v>180</v>
      </c>
      <c r="AA50" s="17"/>
      <c r="AB50" s="5"/>
      <c r="AE50" s="18">
        <v>1</v>
      </c>
    </row>
    <row r="51" spans="1:33" s="18" customFormat="1" ht="15.75">
      <c r="A51" s="167"/>
      <c r="B51" s="57" t="s">
        <v>311</v>
      </c>
      <c r="C51" s="52" t="s">
        <v>31</v>
      </c>
      <c r="D51" s="211">
        <v>3</v>
      </c>
      <c r="E51" s="212">
        <f t="shared" si="19"/>
        <v>2</v>
      </c>
      <c r="F51" s="211">
        <v>0</v>
      </c>
      <c r="G51" s="212">
        <f t="shared" si="32"/>
        <v>0</v>
      </c>
      <c r="H51" s="235">
        <f>SUM([1]secretary!H51)</f>
        <v>0</v>
      </c>
      <c r="I51" s="235">
        <f>SUM([2]secretary!I51)</f>
        <v>0</v>
      </c>
      <c r="J51" s="235">
        <f>SUM([3]secretary!J51)</f>
        <v>0</v>
      </c>
      <c r="K51" s="216">
        <v>1</v>
      </c>
      <c r="L51" s="212">
        <f t="shared" si="33"/>
        <v>0</v>
      </c>
      <c r="M51" s="235">
        <f>SUM([4]secretary!M51)</f>
        <v>0</v>
      </c>
      <c r="N51" s="235">
        <f>SUM([5]secretary!N51)</f>
        <v>0</v>
      </c>
      <c r="O51" s="235">
        <f>SUM([6]secretary!O51)</f>
        <v>0</v>
      </c>
      <c r="P51" s="216">
        <v>1</v>
      </c>
      <c r="Q51" s="212">
        <f t="shared" si="34"/>
        <v>1</v>
      </c>
      <c r="R51" s="235">
        <f>SUM([7]secretary!R51)</f>
        <v>0</v>
      </c>
      <c r="S51" s="235">
        <f>SUM([8]secretary!S51)</f>
        <v>0</v>
      </c>
      <c r="T51" s="235">
        <f>SUM([9]secretary!T51)</f>
        <v>1</v>
      </c>
      <c r="U51" s="216">
        <v>1</v>
      </c>
      <c r="V51" s="212">
        <f t="shared" si="35"/>
        <v>1</v>
      </c>
      <c r="W51" s="235">
        <f>SUM([10]secretary!W51)</f>
        <v>0</v>
      </c>
      <c r="X51" s="235">
        <f>SUM([11]secretary!X51)</f>
        <v>0</v>
      </c>
      <c r="Y51" s="235">
        <f>SUM([12]secretary!Y51)</f>
        <v>1</v>
      </c>
      <c r="Z51" s="184" t="s">
        <v>180</v>
      </c>
      <c r="AA51" s="17"/>
      <c r="AB51" s="5"/>
      <c r="AE51" s="18">
        <v>1</v>
      </c>
    </row>
    <row r="52" spans="1:33" s="18" customFormat="1" ht="26.25" customHeight="1">
      <c r="A52" s="208"/>
      <c r="B52" s="57"/>
      <c r="C52" s="52"/>
      <c r="D52" s="211"/>
      <c r="E52" s="211"/>
      <c r="F52" s="211"/>
      <c r="G52" s="216"/>
      <c r="H52" s="211"/>
      <c r="I52" s="211"/>
      <c r="J52" s="211"/>
      <c r="K52" s="216" t="s">
        <v>292</v>
      </c>
      <c r="L52" s="216"/>
      <c r="M52" s="216"/>
      <c r="N52" s="216"/>
      <c r="O52" s="216"/>
      <c r="P52" s="216" t="s">
        <v>344</v>
      </c>
      <c r="Q52" s="216"/>
      <c r="R52" s="216"/>
      <c r="S52" s="216"/>
      <c r="T52" s="216"/>
      <c r="U52" s="216" t="s">
        <v>345</v>
      </c>
      <c r="V52" s="216"/>
      <c r="W52" s="216"/>
      <c r="X52" s="216"/>
      <c r="Y52" s="216"/>
      <c r="Z52" s="184"/>
      <c r="AA52" s="17"/>
      <c r="AB52" s="5"/>
    </row>
    <row r="53" spans="1:33" s="50" customFormat="1" ht="24.75" customHeight="1">
      <c r="A53" s="209"/>
      <c r="B53" s="48" t="s">
        <v>312</v>
      </c>
      <c r="C53" s="52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  <c r="W53" s="211"/>
      <c r="X53" s="211"/>
      <c r="Y53" s="211"/>
      <c r="Z53" s="184"/>
      <c r="AA53" s="49"/>
      <c r="AB53" s="5"/>
      <c r="AC53" s="18"/>
      <c r="AD53" s="18"/>
      <c r="AE53" s="18"/>
      <c r="AF53" s="18"/>
      <c r="AG53" s="18"/>
    </row>
    <row r="54" spans="1:33" s="42" customFormat="1" ht="15.75">
      <c r="A54" s="166"/>
      <c r="B54" s="51" t="s">
        <v>313</v>
      </c>
      <c r="C54" s="52" t="s">
        <v>31</v>
      </c>
      <c r="D54" s="211">
        <v>2</v>
      </c>
      <c r="E54" s="212">
        <f t="shared" ref="E54:E61" si="40">SUM(G54,L54,Q54,V54)</f>
        <v>3</v>
      </c>
      <c r="F54" s="211">
        <v>0</v>
      </c>
      <c r="G54" s="212">
        <f t="shared" ref="G54:G61" si="41">SUM(H54:J54)</f>
        <v>1</v>
      </c>
      <c r="H54" s="235">
        <f>SUM([1]secretary!H54)</f>
        <v>0</v>
      </c>
      <c r="I54" s="235">
        <f>SUM([2]secretary!I54)</f>
        <v>0</v>
      </c>
      <c r="J54" s="235">
        <f>SUM([3]secretary!J54)</f>
        <v>1</v>
      </c>
      <c r="K54" s="211">
        <v>1</v>
      </c>
      <c r="L54" s="212">
        <f t="shared" ref="L54:L61" si="42">SUM(M54:O54)</f>
        <v>1</v>
      </c>
      <c r="M54" s="235">
        <f>SUM([4]secretary!M54)</f>
        <v>0</v>
      </c>
      <c r="N54" s="235">
        <f>SUM([5]secretary!N54)</f>
        <v>0</v>
      </c>
      <c r="O54" s="235">
        <f>SUM([6]secretary!O54)</f>
        <v>1</v>
      </c>
      <c r="P54" s="211">
        <v>0</v>
      </c>
      <c r="Q54" s="212">
        <f t="shared" ref="Q54:Q61" si="43">SUM(R54:T54)</f>
        <v>0</v>
      </c>
      <c r="R54" s="235">
        <f>SUM([7]secretary!R54)</f>
        <v>0</v>
      </c>
      <c r="S54" s="235">
        <f>SUM([8]secretary!S54)</f>
        <v>0</v>
      </c>
      <c r="T54" s="235">
        <f>SUM([9]secretary!T54)</f>
        <v>0</v>
      </c>
      <c r="U54" s="211">
        <v>1</v>
      </c>
      <c r="V54" s="212">
        <f t="shared" ref="V54:V61" si="44">SUM(W54:Y54)</f>
        <v>1</v>
      </c>
      <c r="W54" s="235">
        <f>SUM([10]secretary!W54)</f>
        <v>0</v>
      </c>
      <c r="X54" s="235">
        <f>SUM([11]secretary!X54)</f>
        <v>0</v>
      </c>
      <c r="Y54" s="235">
        <f>SUM([12]secretary!Y54)</f>
        <v>1</v>
      </c>
      <c r="Z54" s="184" t="s">
        <v>180</v>
      </c>
      <c r="AA54" s="5"/>
      <c r="AB54" s="5"/>
      <c r="AC54" s="18"/>
      <c r="AD54" s="18"/>
      <c r="AE54" s="18">
        <v>1</v>
      </c>
      <c r="AF54" s="18"/>
      <c r="AG54" s="18"/>
    </row>
    <row r="55" spans="1:33" s="50" customFormat="1" ht="27.75" customHeight="1">
      <c r="A55" s="165"/>
      <c r="B55" s="48" t="s">
        <v>314</v>
      </c>
      <c r="C55" s="52" t="s">
        <v>31</v>
      </c>
      <c r="D55" s="211">
        <v>2</v>
      </c>
      <c r="E55" s="212">
        <f t="shared" si="40"/>
        <v>3</v>
      </c>
      <c r="F55" s="211">
        <v>0</v>
      </c>
      <c r="G55" s="212">
        <f t="shared" si="41"/>
        <v>0</v>
      </c>
      <c r="H55" s="235">
        <f>SUM([1]secretary!H55)</f>
        <v>0</v>
      </c>
      <c r="I55" s="235">
        <f>SUM([2]secretary!I55)</f>
        <v>0</v>
      </c>
      <c r="J55" s="235">
        <f>SUM([3]secretary!J55)</f>
        <v>0</v>
      </c>
      <c r="K55" s="211">
        <v>1</v>
      </c>
      <c r="L55" s="212">
        <f t="shared" si="42"/>
        <v>1</v>
      </c>
      <c r="M55" s="235">
        <f>SUM([4]secretary!M55)</f>
        <v>0</v>
      </c>
      <c r="N55" s="235">
        <f>SUM([5]secretary!N55)</f>
        <v>0</v>
      </c>
      <c r="O55" s="235">
        <f>SUM([6]secretary!O55)</f>
        <v>1</v>
      </c>
      <c r="P55" s="211">
        <v>0</v>
      </c>
      <c r="Q55" s="212">
        <f t="shared" si="43"/>
        <v>1</v>
      </c>
      <c r="R55" s="235">
        <f>SUM([7]secretary!R55)</f>
        <v>1</v>
      </c>
      <c r="S55" s="235">
        <f>SUM([8]secretary!S55)</f>
        <v>0</v>
      </c>
      <c r="T55" s="235">
        <f>SUM([9]secretary!T55)</f>
        <v>0</v>
      </c>
      <c r="U55" s="211">
        <v>1</v>
      </c>
      <c r="V55" s="212">
        <f t="shared" si="44"/>
        <v>1</v>
      </c>
      <c r="W55" s="235">
        <f>SUM([10]secretary!W55)</f>
        <v>0</v>
      </c>
      <c r="X55" s="235">
        <f>SUM([11]secretary!X55)</f>
        <v>0</v>
      </c>
      <c r="Y55" s="235">
        <f>SUM([12]secretary!Y55)</f>
        <v>1</v>
      </c>
      <c r="Z55" s="184" t="s">
        <v>180</v>
      </c>
      <c r="AA55" s="49"/>
      <c r="AB55" s="5"/>
      <c r="AC55" s="18"/>
      <c r="AD55" s="18"/>
      <c r="AE55" s="18">
        <v>1</v>
      </c>
      <c r="AF55" s="18"/>
      <c r="AG55" s="18"/>
    </row>
    <row r="56" spans="1:33" s="50" customFormat="1" ht="27.75" customHeight="1">
      <c r="A56" s="37"/>
      <c r="B56" s="48" t="s">
        <v>334</v>
      </c>
      <c r="C56" s="52" t="s">
        <v>31</v>
      </c>
      <c r="D56" s="211">
        <v>164</v>
      </c>
      <c r="E56" s="212">
        <f t="shared" si="40"/>
        <v>200</v>
      </c>
      <c r="F56" s="211">
        <v>41</v>
      </c>
      <c r="G56" s="212">
        <f t="shared" si="41"/>
        <v>27</v>
      </c>
      <c r="H56" s="211">
        <f t="shared" ref="H56:J56" si="45">SUM(H57:H59)</f>
        <v>11</v>
      </c>
      <c r="I56" s="211">
        <f t="shared" si="45"/>
        <v>5</v>
      </c>
      <c r="J56" s="211">
        <f t="shared" si="45"/>
        <v>11</v>
      </c>
      <c r="K56" s="211">
        <v>41</v>
      </c>
      <c r="L56" s="212">
        <f t="shared" si="42"/>
        <v>51</v>
      </c>
      <c r="M56" s="211">
        <f t="shared" ref="M56:O56" si="46">SUM(M57:M59)</f>
        <v>14</v>
      </c>
      <c r="N56" s="211">
        <f t="shared" si="46"/>
        <v>20</v>
      </c>
      <c r="O56" s="211">
        <f t="shared" si="46"/>
        <v>17</v>
      </c>
      <c r="P56" s="211">
        <v>41</v>
      </c>
      <c r="Q56" s="212">
        <f t="shared" si="43"/>
        <v>57</v>
      </c>
      <c r="R56" s="211">
        <f t="shared" ref="R56:T56" si="47">SUM(R57:R59)</f>
        <v>15</v>
      </c>
      <c r="S56" s="211">
        <f t="shared" si="47"/>
        <v>19</v>
      </c>
      <c r="T56" s="211">
        <f t="shared" si="47"/>
        <v>23</v>
      </c>
      <c r="U56" s="211">
        <v>41</v>
      </c>
      <c r="V56" s="212">
        <f t="shared" si="44"/>
        <v>65</v>
      </c>
      <c r="W56" s="211">
        <f t="shared" ref="W56:X56" si="48">SUM(W57:W59)</f>
        <v>21</v>
      </c>
      <c r="X56" s="211">
        <f t="shared" si="48"/>
        <v>20</v>
      </c>
      <c r="Y56" s="211">
        <f>SUM(Y57:Y59)</f>
        <v>24</v>
      </c>
      <c r="Z56" s="184"/>
      <c r="AA56" s="49"/>
      <c r="AB56" s="5" t="s">
        <v>351</v>
      </c>
      <c r="AC56" s="18"/>
      <c r="AD56" s="18"/>
      <c r="AE56" s="18"/>
      <c r="AF56" s="18"/>
      <c r="AG56" s="18"/>
    </row>
    <row r="57" spans="1:33" s="42" customFormat="1" ht="27" customHeight="1">
      <c r="A57" s="166"/>
      <c r="B57" s="51" t="s">
        <v>53</v>
      </c>
      <c r="C57" s="52" t="s">
        <v>31</v>
      </c>
      <c r="D57" s="211">
        <v>24</v>
      </c>
      <c r="E57" s="212">
        <f t="shared" si="40"/>
        <v>24</v>
      </c>
      <c r="F57" s="211">
        <v>6</v>
      </c>
      <c r="G57" s="212">
        <f t="shared" si="41"/>
        <v>4</v>
      </c>
      <c r="H57" s="235">
        <f>SUM([1]secretary!H57)</f>
        <v>2</v>
      </c>
      <c r="I57" s="235">
        <f>SUM([2]secretary!I57)</f>
        <v>0</v>
      </c>
      <c r="J57" s="235">
        <f>SUM([3]secretary!J57)</f>
        <v>2</v>
      </c>
      <c r="K57" s="211">
        <v>6</v>
      </c>
      <c r="L57" s="212">
        <f t="shared" si="42"/>
        <v>6</v>
      </c>
      <c r="M57" s="235">
        <f>SUM([4]secretary!M57)</f>
        <v>2</v>
      </c>
      <c r="N57" s="235">
        <f>SUM([5]secretary!N57)</f>
        <v>2</v>
      </c>
      <c r="O57" s="235">
        <f>SUM([6]secretary!O57)</f>
        <v>2</v>
      </c>
      <c r="P57" s="211">
        <v>6</v>
      </c>
      <c r="Q57" s="212">
        <f t="shared" si="43"/>
        <v>6</v>
      </c>
      <c r="R57" s="235">
        <f>SUM([7]secretary!R57)</f>
        <v>2</v>
      </c>
      <c r="S57" s="235">
        <f>SUM([8]secretary!S57)</f>
        <v>2</v>
      </c>
      <c r="T57" s="235">
        <f>SUM([9]secretary!T57)</f>
        <v>2</v>
      </c>
      <c r="U57" s="211">
        <v>6</v>
      </c>
      <c r="V57" s="212">
        <f t="shared" si="44"/>
        <v>8</v>
      </c>
      <c r="W57" s="235">
        <f>SUM([10]secretary!W57)</f>
        <v>2</v>
      </c>
      <c r="X57" s="235">
        <f>SUM([11]secretary!X57)</f>
        <v>2</v>
      </c>
      <c r="Y57" s="235">
        <f>SUM([12]secretary!Y57)</f>
        <v>4</v>
      </c>
      <c r="Z57" s="184" t="s">
        <v>180</v>
      </c>
      <c r="AA57" s="5"/>
      <c r="AB57" s="5"/>
      <c r="AC57" s="18"/>
      <c r="AD57" s="18"/>
      <c r="AE57" s="18">
        <v>1</v>
      </c>
      <c r="AF57" s="18"/>
      <c r="AG57" s="18"/>
    </row>
    <row r="58" spans="1:33" s="42" customFormat="1" ht="27" customHeight="1">
      <c r="A58" s="166"/>
      <c r="B58" s="58" t="s">
        <v>54</v>
      </c>
      <c r="C58" s="59" t="s">
        <v>31</v>
      </c>
      <c r="D58" s="211">
        <v>60</v>
      </c>
      <c r="E58" s="212">
        <f t="shared" si="40"/>
        <v>61</v>
      </c>
      <c r="F58" s="211">
        <v>15</v>
      </c>
      <c r="G58" s="212">
        <f t="shared" si="41"/>
        <v>6</v>
      </c>
      <c r="H58" s="235">
        <f>SUM([1]secretary!H58)</f>
        <v>0</v>
      </c>
      <c r="I58" s="235">
        <f>SUM([2]secretary!I58)</f>
        <v>2</v>
      </c>
      <c r="J58" s="235">
        <f>SUM([3]secretary!J58)</f>
        <v>4</v>
      </c>
      <c r="K58" s="211">
        <v>15</v>
      </c>
      <c r="L58" s="212">
        <f t="shared" si="42"/>
        <v>19</v>
      </c>
      <c r="M58" s="235">
        <f>SUM([4]secretary!M58)</f>
        <v>4</v>
      </c>
      <c r="N58" s="235">
        <f>SUM([5]secretary!N58)</f>
        <v>6</v>
      </c>
      <c r="O58" s="235">
        <f>SUM([6]secretary!O58)</f>
        <v>9</v>
      </c>
      <c r="P58" s="211">
        <v>15</v>
      </c>
      <c r="Q58" s="212">
        <f t="shared" si="43"/>
        <v>17</v>
      </c>
      <c r="R58" s="235">
        <f>SUM([7]secretary!R58)</f>
        <v>6</v>
      </c>
      <c r="S58" s="235">
        <f>SUM([8]secretary!S58)</f>
        <v>5</v>
      </c>
      <c r="T58" s="235">
        <f>SUM([9]secretary!T58)</f>
        <v>6</v>
      </c>
      <c r="U58" s="211">
        <v>15</v>
      </c>
      <c r="V58" s="212">
        <f t="shared" si="44"/>
        <v>19</v>
      </c>
      <c r="W58" s="235">
        <f>SUM([10]secretary!W58)</f>
        <v>6</v>
      </c>
      <c r="X58" s="235">
        <f>SUM([11]secretary!X58)</f>
        <v>5</v>
      </c>
      <c r="Y58" s="235">
        <f>SUM([12]secretary!Y58)</f>
        <v>8</v>
      </c>
      <c r="Z58" s="184" t="s">
        <v>180</v>
      </c>
      <c r="AA58" s="5"/>
      <c r="AB58" s="5"/>
      <c r="AC58" s="18"/>
      <c r="AD58" s="18"/>
      <c r="AE58" s="18">
        <v>1</v>
      </c>
      <c r="AF58" s="18"/>
      <c r="AG58" s="18"/>
    </row>
    <row r="59" spans="1:33" s="42" customFormat="1" ht="24.75" customHeight="1">
      <c r="A59" s="166"/>
      <c r="B59" s="51" t="s">
        <v>55</v>
      </c>
      <c r="C59" s="52" t="s">
        <v>31</v>
      </c>
      <c r="D59" s="211">
        <v>80</v>
      </c>
      <c r="E59" s="212">
        <f t="shared" si="40"/>
        <v>115</v>
      </c>
      <c r="F59" s="211">
        <v>20</v>
      </c>
      <c r="G59" s="212">
        <f t="shared" si="41"/>
        <v>17</v>
      </c>
      <c r="H59" s="235">
        <f>SUM([1]secretary!H59)</f>
        <v>9</v>
      </c>
      <c r="I59" s="235">
        <f>SUM([2]secretary!I59)</f>
        <v>3</v>
      </c>
      <c r="J59" s="235">
        <f>SUM([3]secretary!J59)</f>
        <v>5</v>
      </c>
      <c r="K59" s="211">
        <v>20</v>
      </c>
      <c r="L59" s="212">
        <f t="shared" si="42"/>
        <v>26</v>
      </c>
      <c r="M59" s="235">
        <f>SUM([4]secretary!M59)</f>
        <v>8</v>
      </c>
      <c r="N59" s="235">
        <f>SUM([5]secretary!N59)</f>
        <v>12</v>
      </c>
      <c r="O59" s="235">
        <f>SUM([6]secretary!O59)</f>
        <v>6</v>
      </c>
      <c r="P59" s="211">
        <v>20</v>
      </c>
      <c r="Q59" s="212">
        <f t="shared" si="43"/>
        <v>34</v>
      </c>
      <c r="R59" s="235">
        <f>SUM([7]secretary!R59)</f>
        <v>7</v>
      </c>
      <c r="S59" s="235">
        <f>SUM([8]secretary!S59)</f>
        <v>12</v>
      </c>
      <c r="T59" s="235">
        <f>SUM([9]secretary!T59)</f>
        <v>15</v>
      </c>
      <c r="U59" s="211">
        <v>20</v>
      </c>
      <c r="V59" s="212">
        <f t="shared" si="44"/>
        <v>38</v>
      </c>
      <c r="W59" s="235">
        <f>SUM([10]secretary!W59)</f>
        <v>13</v>
      </c>
      <c r="X59" s="235">
        <f>SUM([11]secretary!X59)</f>
        <v>13</v>
      </c>
      <c r="Y59" s="235">
        <f>SUM([12]secretary!Y59)</f>
        <v>12</v>
      </c>
      <c r="Z59" s="184" t="s">
        <v>180</v>
      </c>
      <c r="AA59" s="5"/>
      <c r="AB59" s="5"/>
      <c r="AC59" s="18"/>
      <c r="AD59" s="18"/>
      <c r="AE59" s="18">
        <v>1</v>
      </c>
      <c r="AF59" s="18"/>
      <c r="AG59" s="18"/>
    </row>
    <row r="60" spans="1:33" s="61" customFormat="1" ht="25.5" customHeight="1">
      <c r="A60" s="168"/>
      <c r="B60" s="60" t="s">
        <v>335</v>
      </c>
      <c r="C60" s="131" t="s">
        <v>247</v>
      </c>
      <c r="D60" s="217">
        <v>1</v>
      </c>
      <c r="E60" s="212">
        <f t="shared" si="40"/>
        <v>2</v>
      </c>
      <c r="F60" s="217">
        <v>0</v>
      </c>
      <c r="G60" s="212">
        <f t="shared" si="41"/>
        <v>0</v>
      </c>
      <c r="H60" s="235">
        <f>SUM([1]secretary!H60)</f>
        <v>0</v>
      </c>
      <c r="I60" s="235">
        <f>SUM([2]secretary!I60)</f>
        <v>0</v>
      </c>
      <c r="J60" s="235">
        <f>SUM([3]secretary!J60)</f>
        <v>0</v>
      </c>
      <c r="K60" s="217">
        <v>1</v>
      </c>
      <c r="L60" s="212">
        <f t="shared" si="42"/>
        <v>0</v>
      </c>
      <c r="M60" s="235">
        <f>SUM([4]secretary!M60)</f>
        <v>0</v>
      </c>
      <c r="N60" s="235">
        <f>SUM([5]secretary!N60)</f>
        <v>0</v>
      </c>
      <c r="O60" s="235">
        <f>SUM([6]secretary!O60)</f>
        <v>0</v>
      </c>
      <c r="P60" s="217">
        <v>0</v>
      </c>
      <c r="Q60" s="212">
        <f t="shared" si="43"/>
        <v>0</v>
      </c>
      <c r="R60" s="235">
        <f>SUM([7]secretary!R60)</f>
        <v>0</v>
      </c>
      <c r="S60" s="235">
        <f>SUM([8]secretary!S60)</f>
        <v>0</v>
      </c>
      <c r="T60" s="235">
        <f>SUM([9]secretary!T60)</f>
        <v>0</v>
      </c>
      <c r="U60" s="217">
        <v>0</v>
      </c>
      <c r="V60" s="212">
        <f t="shared" si="44"/>
        <v>2</v>
      </c>
      <c r="W60" s="235">
        <f>SUM([10]secretary!W60)</f>
        <v>0</v>
      </c>
      <c r="X60" s="235">
        <f>SUM([11]secretary!X60)</f>
        <v>0</v>
      </c>
      <c r="Y60" s="235">
        <f>SUM([12]secretary!Y60)</f>
        <v>2</v>
      </c>
      <c r="Z60" s="244" t="s">
        <v>180</v>
      </c>
      <c r="AA60" s="343" t="s">
        <v>248</v>
      </c>
      <c r="AB60" s="1"/>
      <c r="AC60" s="103"/>
      <c r="AD60" s="103"/>
      <c r="AE60" s="103">
        <v>1</v>
      </c>
      <c r="AF60" s="103"/>
      <c r="AG60" s="103"/>
    </row>
    <row r="61" spans="1:33" s="61" customFormat="1" ht="24" customHeight="1">
      <c r="A61" s="168"/>
      <c r="B61" s="62" t="s">
        <v>336</v>
      </c>
      <c r="C61" s="131" t="s">
        <v>249</v>
      </c>
      <c r="D61" s="217">
        <v>1</v>
      </c>
      <c r="E61" s="212">
        <f t="shared" si="40"/>
        <v>1</v>
      </c>
      <c r="F61" s="217">
        <v>0</v>
      </c>
      <c r="G61" s="212">
        <f t="shared" si="41"/>
        <v>0</v>
      </c>
      <c r="H61" s="235">
        <f>SUM([1]secretary!H61)</f>
        <v>0</v>
      </c>
      <c r="I61" s="235">
        <f>SUM([2]secretary!I61)</f>
        <v>0</v>
      </c>
      <c r="J61" s="235">
        <f>SUM([3]secretary!J61)</f>
        <v>0</v>
      </c>
      <c r="K61" s="217">
        <v>0</v>
      </c>
      <c r="L61" s="212">
        <f t="shared" si="42"/>
        <v>0</v>
      </c>
      <c r="M61" s="235">
        <f>SUM([4]secretary!M61)</f>
        <v>0</v>
      </c>
      <c r="N61" s="235">
        <f>SUM([5]secretary!N61)</f>
        <v>0</v>
      </c>
      <c r="O61" s="235">
        <f>SUM([6]secretary!O61)</f>
        <v>0</v>
      </c>
      <c r="P61" s="217">
        <v>1</v>
      </c>
      <c r="Q61" s="212">
        <f t="shared" si="43"/>
        <v>0</v>
      </c>
      <c r="R61" s="235">
        <f>SUM([7]secretary!R61)</f>
        <v>0</v>
      </c>
      <c r="S61" s="235">
        <f>SUM([8]secretary!S61)</f>
        <v>0</v>
      </c>
      <c r="T61" s="235">
        <f>SUM([9]secretary!T61)</f>
        <v>0</v>
      </c>
      <c r="U61" s="217">
        <v>0</v>
      </c>
      <c r="V61" s="212">
        <f t="shared" si="44"/>
        <v>1</v>
      </c>
      <c r="W61" s="235">
        <f>SUM([10]secretary!W61)</f>
        <v>0</v>
      </c>
      <c r="X61" s="235">
        <f>SUM([11]secretary!X61)</f>
        <v>0</v>
      </c>
      <c r="Y61" s="235">
        <f>SUM([12]secretary!Y61)</f>
        <v>1</v>
      </c>
      <c r="Z61" s="244" t="s">
        <v>180</v>
      </c>
      <c r="AA61" s="344" t="s">
        <v>248</v>
      </c>
      <c r="AB61" s="1"/>
      <c r="AC61" s="103"/>
      <c r="AD61" s="103"/>
      <c r="AE61" s="103">
        <v>1</v>
      </c>
      <c r="AF61" s="103"/>
      <c r="AG61" s="103"/>
    </row>
    <row r="62" spans="1:33" s="36" customFormat="1" ht="12" customHeight="1">
      <c r="A62" s="63"/>
      <c r="B62" s="64"/>
      <c r="C62" s="65"/>
      <c r="D62" s="218"/>
      <c r="E62" s="218"/>
      <c r="F62" s="218"/>
      <c r="G62" s="218"/>
      <c r="H62" s="218"/>
      <c r="I62" s="218"/>
      <c r="J62" s="218"/>
      <c r="K62" s="218"/>
      <c r="L62" s="218"/>
      <c r="M62" s="218"/>
      <c r="N62" s="218"/>
      <c r="O62" s="218"/>
      <c r="P62" s="218"/>
      <c r="Q62" s="218"/>
      <c r="R62" s="218"/>
      <c r="S62" s="218"/>
      <c r="T62" s="218"/>
      <c r="U62" s="218"/>
      <c r="V62" s="218"/>
      <c r="W62" s="218"/>
      <c r="X62" s="218"/>
      <c r="Y62" s="218"/>
      <c r="Z62" s="245"/>
      <c r="AA62" s="35"/>
      <c r="AB62" s="5"/>
      <c r="AC62" s="18"/>
      <c r="AD62" s="18"/>
      <c r="AE62" s="18"/>
      <c r="AF62" s="18"/>
      <c r="AG62" s="18"/>
    </row>
    <row r="63" spans="1:33" s="36" customFormat="1" ht="33" customHeight="1">
      <c r="A63" s="390" t="s">
        <v>9</v>
      </c>
      <c r="B63" s="391"/>
      <c r="C63" s="66"/>
      <c r="D63" s="223"/>
      <c r="E63" s="223"/>
      <c r="F63" s="223"/>
      <c r="G63" s="224"/>
      <c r="H63" s="223"/>
      <c r="I63" s="223"/>
      <c r="J63" s="223"/>
      <c r="K63" s="223"/>
      <c r="L63" s="224"/>
      <c r="M63" s="223"/>
      <c r="N63" s="223"/>
      <c r="O63" s="223"/>
      <c r="P63" s="223"/>
      <c r="Q63" s="224"/>
      <c r="R63" s="223"/>
      <c r="S63" s="223"/>
      <c r="T63" s="223"/>
      <c r="U63" s="224"/>
      <c r="V63" s="224"/>
      <c r="W63" s="224"/>
      <c r="X63" s="224"/>
      <c r="Y63" s="224"/>
      <c r="Z63" s="246"/>
      <c r="AA63" s="35"/>
      <c r="AB63" s="5"/>
      <c r="AC63" s="18"/>
      <c r="AD63" s="18"/>
      <c r="AE63" s="18"/>
      <c r="AF63" s="18"/>
      <c r="AG63" s="18"/>
    </row>
    <row r="64" spans="1:33" s="36" customFormat="1" ht="15.75">
      <c r="A64" s="67" t="s">
        <v>21</v>
      </c>
      <c r="B64" s="68" t="s">
        <v>56</v>
      </c>
      <c r="C64" s="219"/>
      <c r="D64" s="225"/>
      <c r="E64" s="225"/>
      <c r="F64" s="225"/>
      <c r="G64" s="225"/>
      <c r="H64" s="225"/>
      <c r="I64" s="225"/>
      <c r="J64" s="225"/>
      <c r="K64" s="225"/>
      <c r="L64" s="225"/>
      <c r="M64" s="225"/>
      <c r="N64" s="225"/>
      <c r="O64" s="225"/>
      <c r="P64" s="225"/>
      <c r="Q64" s="225"/>
      <c r="R64" s="225"/>
      <c r="S64" s="225"/>
      <c r="T64" s="225"/>
      <c r="U64" s="225"/>
      <c r="V64" s="225"/>
      <c r="W64" s="225"/>
      <c r="X64" s="225"/>
      <c r="Y64" s="225"/>
      <c r="Z64" s="221"/>
      <c r="AA64" s="35"/>
      <c r="AB64" s="5"/>
      <c r="AC64" s="18"/>
      <c r="AD64" s="18"/>
      <c r="AE64" s="18"/>
      <c r="AF64" s="18"/>
      <c r="AG64" s="18"/>
    </row>
    <row r="65" spans="1:33" s="36" customFormat="1" ht="15.75" hidden="1">
      <c r="A65" s="37"/>
      <c r="B65" s="37" t="s">
        <v>57</v>
      </c>
      <c r="C65" s="185"/>
      <c r="D65" s="211"/>
      <c r="E65" s="211"/>
      <c r="F65" s="211"/>
      <c r="G65" s="211"/>
      <c r="H65" s="211"/>
      <c r="I65" s="211"/>
      <c r="J65" s="211"/>
      <c r="K65" s="211"/>
      <c r="L65" s="211"/>
      <c r="M65" s="211"/>
      <c r="N65" s="211"/>
      <c r="O65" s="211"/>
      <c r="P65" s="211"/>
      <c r="Q65" s="211"/>
      <c r="R65" s="211"/>
      <c r="S65" s="211"/>
      <c r="T65" s="211"/>
      <c r="U65" s="211"/>
      <c r="V65" s="211"/>
      <c r="W65" s="211"/>
      <c r="X65" s="211"/>
      <c r="Y65" s="211"/>
      <c r="Z65" s="184"/>
      <c r="AA65" s="35"/>
      <c r="AB65" s="5"/>
      <c r="AC65" s="18"/>
      <c r="AD65" s="18"/>
      <c r="AE65" s="18"/>
      <c r="AF65" s="18"/>
      <c r="AG65" s="18"/>
    </row>
    <row r="66" spans="1:33" s="42" customFormat="1" ht="31.5" hidden="1">
      <c r="A66" s="39"/>
      <c r="B66" s="51" t="s">
        <v>298</v>
      </c>
      <c r="C66" s="52" t="s">
        <v>25</v>
      </c>
      <c r="D66" s="211">
        <v>90</v>
      </c>
      <c r="E66" s="212"/>
      <c r="F66" s="211">
        <v>0</v>
      </c>
      <c r="G66" s="212"/>
      <c r="H66" s="211"/>
      <c r="I66" s="211"/>
      <c r="J66" s="211"/>
      <c r="K66" s="211">
        <v>45</v>
      </c>
      <c r="L66" s="212"/>
      <c r="M66" s="211"/>
      <c r="N66" s="211"/>
      <c r="O66" s="211"/>
      <c r="P66" s="211">
        <v>0</v>
      </c>
      <c r="Q66" s="212"/>
      <c r="R66" s="211"/>
      <c r="S66" s="211"/>
      <c r="T66" s="211"/>
      <c r="U66" s="211">
        <v>90</v>
      </c>
      <c r="V66" s="212"/>
      <c r="W66" s="211"/>
      <c r="X66" s="211"/>
      <c r="Y66" s="211"/>
      <c r="Z66" s="247"/>
      <c r="AA66" s="5"/>
      <c r="AB66" s="56" t="s">
        <v>423</v>
      </c>
      <c r="AC66" s="18" t="s">
        <v>294</v>
      </c>
      <c r="AD66" s="18"/>
      <c r="AE66" s="18"/>
      <c r="AF66" s="18"/>
      <c r="AG66" s="18"/>
    </row>
    <row r="67" spans="1:33" s="42" customFormat="1" ht="15.75" hidden="1">
      <c r="A67" s="39"/>
      <c r="B67" s="51" t="s">
        <v>295</v>
      </c>
      <c r="C67" s="52" t="s">
        <v>25</v>
      </c>
      <c r="D67" s="211">
        <v>90</v>
      </c>
      <c r="E67" s="212"/>
      <c r="F67" s="211">
        <v>0</v>
      </c>
      <c r="G67" s="212"/>
      <c r="H67" s="211"/>
      <c r="I67" s="211"/>
      <c r="J67" s="211"/>
      <c r="K67" s="211">
        <v>45</v>
      </c>
      <c r="L67" s="212"/>
      <c r="M67" s="211"/>
      <c r="N67" s="211"/>
      <c r="O67" s="211"/>
      <c r="P67" s="211">
        <v>0</v>
      </c>
      <c r="Q67" s="212"/>
      <c r="R67" s="211"/>
      <c r="S67" s="211"/>
      <c r="T67" s="211"/>
      <c r="U67" s="211">
        <v>90</v>
      </c>
      <c r="V67" s="212"/>
      <c r="W67" s="211"/>
      <c r="X67" s="211"/>
      <c r="Y67" s="211"/>
      <c r="Z67" s="184"/>
      <c r="AA67" s="5"/>
      <c r="AB67" s="56" t="s">
        <v>424</v>
      </c>
      <c r="AC67" s="18"/>
      <c r="AD67" s="18"/>
      <c r="AE67" s="18"/>
      <c r="AF67" s="18"/>
      <c r="AG67" s="18"/>
    </row>
    <row r="68" spans="1:33" s="36" customFormat="1" ht="15.75" hidden="1">
      <c r="A68" s="37"/>
      <c r="B68" s="37" t="s">
        <v>297</v>
      </c>
      <c r="C68" s="52"/>
      <c r="D68" s="211"/>
      <c r="E68" s="212">
        <f t="shared" ref="E68:E70" si="49">SUM(G68,L68,Q68,V68)</f>
        <v>0</v>
      </c>
      <c r="F68" s="211"/>
      <c r="G68" s="212">
        <f t="shared" ref="G68:G70" si="50">SUM(H68:J68)</f>
        <v>0</v>
      </c>
      <c r="H68" s="211"/>
      <c r="I68" s="211"/>
      <c r="J68" s="211"/>
      <c r="K68" s="211"/>
      <c r="L68" s="212">
        <f t="shared" ref="L68:L70" si="51">SUM(M68:O68)</f>
        <v>0</v>
      </c>
      <c r="M68" s="211"/>
      <c r="N68" s="211"/>
      <c r="O68" s="211"/>
      <c r="P68" s="211"/>
      <c r="Q68" s="212">
        <f t="shared" ref="Q68:Q70" si="52">SUM(R68:T68)</f>
        <v>0</v>
      </c>
      <c r="R68" s="211"/>
      <c r="S68" s="211"/>
      <c r="T68" s="211"/>
      <c r="U68" s="211"/>
      <c r="V68" s="212">
        <f t="shared" ref="V68:V70" si="53">SUM(W68:Y68)</f>
        <v>0</v>
      </c>
      <c r="W68" s="211"/>
      <c r="X68" s="211"/>
      <c r="Y68" s="211"/>
      <c r="Z68" s="184"/>
      <c r="AA68" s="35"/>
      <c r="AB68" s="56"/>
      <c r="AC68" s="18" t="s">
        <v>296</v>
      </c>
      <c r="AD68" s="18"/>
      <c r="AE68" s="18"/>
      <c r="AF68" s="18"/>
      <c r="AG68" s="18"/>
    </row>
    <row r="69" spans="1:33" s="36" customFormat="1" ht="30" customHeight="1">
      <c r="A69" s="161"/>
      <c r="B69" s="69" t="s">
        <v>316</v>
      </c>
      <c r="C69" s="70" t="s">
        <v>317</v>
      </c>
      <c r="D69" s="226" t="s">
        <v>444</v>
      </c>
      <c r="E69" s="212">
        <f t="shared" si="49"/>
        <v>2</v>
      </c>
      <c r="F69" s="227">
        <v>0</v>
      </c>
      <c r="G69" s="212">
        <f t="shared" si="50"/>
        <v>0</v>
      </c>
      <c r="H69" s="235">
        <f>SUM([1]secretary!H69)</f>
        <v>0</v>
      </c>
      <c r="I69" s="235">
        <f>SUM([2]secretary!I69)</f>
        <v>0</v>
      </c>
      <c r="J69" s="235">
        <f>SUM([3]secretary!J69)</f>
        <v>0</v>
      </c>
      <c r="K69" s="226" t="s">
        <v>444</v>
      </c>
      <c r="L69" s="212">
        <f t="shared" si="51"/>
        <v>2</v>
      </c>
      <c r="M69" s="235">
        <f>SUM([4]secretary!M69)</f>
        <v>0</v>
      </c>
      <c r="N69" s="235">
        <f>SUM([5]secretary!N69)</f>
        <v>0</v>
      </c>
      <c r="O69" s="235">
        <f>SUM([6]secretary!O69)</f>
        <v>2</v>
      </c>
      <c r="P69" s="227">
        <v>0</v>
      </c>
      <c r="Q69" s="212">
        <f t="shared" si="52"/>
        <v>0</v>
      </c>
      <c r="R69" s="235">
        <f>SUM([7]secretary!R69)</f>
        <v>0</v>
      </c>
      <c r="S69" s="235">
        <f>SUM([8]secretary!S69)</f>
        <v>0</v>
      </c>
      <c r="T69" s="235">
        <f>SUM([9]secretary!T69)</f>
        <v>0</v>
      </c>
      <c r="U69" s="227">
        <v>0</v>
      </c>
      <c r="V69" s="212">
        <f t="shared" si="53"/>
        <v>0</v>
      </c>
      <c r="W69" s="235">
        <f>SUM([10]secretary!W69)</f>
        <v>0</v>
      </c>
      <c r="X69" s="235">
        <f>SUM([11]secretary!X69)</f>
        <v>0</v>
      </c>
      <c r="Y69" s="235">
        <f>SUM([12]secretary!Y69)</f>
        <v>0</v>
      </c>
      <c r="Z69" s="184" t="s">
        <v>180</v>
      </c>
      <c r="AA69" s="35"/>
      <c r="AB69" s="56" t="s">
        <v>332</v>
      </c>
      <c r="AC69" s="18" t="s">
        <v>299</v>
      </c>
      <c r="AD69" s="18"/>
      <c r="AE69" s="18">
        <v>1</v>
      </c>
      <c r="AF69" s="18"/>
      <c r="AG69" s="18"/>
    </row>
    <row r="70" spans="1:33" s="36" customFormat="1" ht="49.5" customHeight="1">
      <c r="A70" s="161"/>
      <c r="B70" s="69" t="s">
        <v>318</v>
      </c>
      <c r="C70" s="70" t="s">
        <v>25</v>
      </c>
      <c r="D70" s="227">
        <v>100</v>
      </c>
      <c r="E70" s="212">
        <f t="shared" si="49"/>
        <v>100</v>
      </c>
      <c r="F70" s="227">
        <v>0</v>
      </c>
      <c r="G70" s="212">
        <f t="shared" si="50"/>
        <v>0</v>
      </c>
      <c r="H70" s="235">
        <f>SUM([1]secretary!H70)</f>
        <v>0</v>
      </c>
      <c r="I70" s="235">
        <f>SUM([2]secretary!I70)</f>
        <v>0</v>
      </c>
      <c r="J70" s="235">
        <f>SUM([3]secretary!J70)</f>
        <v>0</v>
      </c>
      <c r="K70" s="227">
        <v>0</v>
      </c>
      <c r="L70" s="212">
        <f t="shared" si="51"/>
        <v>100</v>
      </c>
      <c r="M70" s="235">
        <f>SUM([4]secretary!M70)</f>
        <v>0</v>
      </c>
      <c r="N70" s="235">
        <f>SUM([5]secretary!N70)</f>
        <v>0</v>
      </c>
      <c r="O70" s="235">
        <f>SUM([6]secretary!O70)</f>
        <v>100</v>
      </c>
      <c r="P70" s="227">
        <v>0</v>
      </c>
      <c r="Q70" s="212">
        <f t="shared" si="52"/>
        <v>0</v>
      </c>
      <c r="R70" s="235">
        <f>SUM([7]secretary!R70)</f>
        <v>0</v>
      </c>
      <c r="S70" s="235">
        <f>SUM([8]secretary!S70)</f>
        <v>0</v>
      </c>
      <c r="T70" s="235">
        <f>SUM([9]secretary!T70)</f>
        <v>0</v>
      </c>
      <c r="U70" s="227">
        <v>100</v>
      </c>
      <c r="V70" s="212">
        <f t="shared" si="53"/>
        <v>0</v>
      </c>
      <c r="W70" s="235">
        <f>SUM([10]secretary!W70)</f>
        <v>0</v>
      </c>
      <c r="X70" s="235">
        <f>SUM([11]secretary!X70)</f>
        <v>0</v>
      </c>
      <c r="Y70" s="235">
        <f>SUM([12]secretary!Y70)</f>
        <v>0</v>
      </c>
      <c r="Z70" s="184" t="s">
        <v>180</v>
      </c>
      <c r="AA70" s="35"/>
      <c r="AB70" s="56" t="s">
        <v>332</v>
      </c>
      <c r="AC70" s="18"/>
      <c r="AD70" s="18"/>
      <c r="AE70" s="18">
        <v>1</v>
      </c>
      <c r="AF70" s="18"/>
      <c r="AG70" s="18"/>
    </row>
    <row r="71" spans="1:33" s="36" customFormat="1" ht="11.25" hidden="1" customHeight="1">
      <c r="A71" s="71"/>
      <c r="B71" s="44"/>
      <c r="C71" s="52"/>
      <c r="D71" s="211"/>
      <c r="E71" s="211"/>
      <c r="F71" s="211"/>
      <c r="G71" s="211"/>
      <c r="H71" s="211"/>
      <c r="I71" s="211"/>
      <c r="J71" s="211"/>
      <c r="K71" s="211"/>
      <c r="L71" s="211"/>
      <c r="M71" s="211"/>
      <c r="N71" s="211"/>
      <c r="O71" s="211"/>
      <c r="P71" s="211"/>
      <c r="Q71" s="211"/>
      <c r="R71" s="211"/>
      <c r="S71" s="211"/>
      <c r="T71" s="211"/>
      <c r="U71" s="211"/>
      <c r="V71" s="211"/>
      <c r="W71" s="211"/>
      <c r="X71" s="211"/>
      <c r="Y71" s="211"/>
      <c r="Z71" s="184"/>
      <c r="AA71" s="35"/>
      <c r="AB71" s="5"/>
      <c r="AC71" s="18"/>
      <c r="AD71" s="18"/>
      <c r="AE71" s="18"/>
      <c r="AF71" s="18"/>
      <c r="AG71" s="18"/>
    </row>
    <row r="72" spans="1:33" s="178" customFormat="1" ht="21.75" hidden="1" customHeight="1">
      <c r="A72" s="116"/>
      <c r="B72" s="176" t="s">
        <v>58</v>
      </c>
      <c r="C72" s="115"/>
      <c r="D72" s="228"/>
      <c r="E72" s="228"/>
      <c r="F72" s="228"/>
      <c r="G72" s="228"/>
      <c r="H72" s="228"/>
      <c r="I72" s="228"/>
      <c r="J72" s="228"/>
      <c r="K72" s="228"/>
      <c r="L72" s="228"/>
      <c r="M72" s="228"/>
      <c r="N72" s="228"/>
      <c r="O72" s="228"/>
      <c r="P72" s="228"/>
      <c r="Q72" s="228"/>
      <c r="R72" s="228"/>
      <c r="S72" s="228"/>
      <c r="T72" s="228"/>
      <c r="U72" s="228"/>
      <c r="V72" s="228"/>
      <c r="W72" s="228"/>
      <c r="X72" s="228"/>
      <c r="Y72" s="228"/>
      <c r="Z72" s="184"/>
      <c r="AA72" s="177"/>
      <c r="AB72" s="150"/>
      <c r="AC72" s="151"/>
      <c r="AD72" s="151"/>
      <c r="AE72" s="151"/>
      <c r="AF72" s="151"/>
      <c r="AG72" s="151"/>
    </row>
    <row r="73" spans="1:33" s="75" customFormat="1" ht="42.75" hidden="1" customHeight="1">
      <c r="A73" s="72"/>
      <c r="B73" s="73" t="s">
        <v>445</v>
      </c>
      <c r="C73" s="197" t="s">
        <v>59</v>
      </c>
      <c r="D73" s="239">
        <v>40661</v>
      </c>
      <c r="E73" s="240"/>
      <c r="F73" s="239">
        <v>8918</v>
      </c>
      <c r="G73" s="240"/>
      <c r="H73" s="239"/>
      <c r="I73" s="239"/>
      <c r="J73" s="239"/>
      <c r="K73" s="239">
        <v>9526</v>
      </c>
      <c r="L73" s="240"/>
      <c r="M73" s="239"/>
      <c r="N73" s="239"/>
      <c r="O73" s="239"/>
      <c r="P73" s="239">
        <v>11277</v>
      </c>
      <c r="Q73" s="240"/>
      <c r="R73" s="239"/>
      <c r="S73" s="239"/>
      <c r="T73" s="239"/>
      <c r="U73" s="239">
        <v>10940</v>
      </c>
      <c r="V73" s="240"/>
      <c r="W73" s="239"/>
      <c r="X73" s="239"/>
      <c r="Y73" s="239"/>
      <c r="Z73" s="248"/>
      <c r="AA73" s="74"/>
      <c r="AB73" s="234" t="s">
        <v>352</v>
      </c>
      <c r="AC73" s="260"/>
      <c r="AD73" s="260"/>
      <c r="AE73" s="260"/>
      <c r="AF73" s="260"/>
      <c r="AG73" s="260"/>
    </row>
    <row r="74" spans="1:33" s="50" customFormat="1" ht="15.75" hidden="1">
      <c r="A74" s="37"/>
      <c r="B74" s="77" t="s">
        <v>60</v>
      </c>
      <c r="C74" s="52" t="s">
        <v>61</v>
      </c>
      <c r="D74" s="211">
        <f>SUM(D75+D87)</f>
        <v>30784</v>
      </c>
      <c r="E74" s="212"/>
      <c r="F74" s="211">
        <v>7481</v>
      </c>
      <c r="G74" s="212"/>
      <c r="H74" s="211"/>
      <c r="I74" s="211"/>
      <c r="J74" s="211"/>
      <c r="K74" s="211">
        <v>7537</v>
      </c>
      <c r="L74" s="212"/>
      <c r="M74" s="211"/>
      <c r="N74" s="211"/>
      <c r="O74" s="211"/>
      <c r="P74" s="211">
        <v>7841</v>
      </c>
      <c r="Q74" s="212"/>
      <c r="R74" s="211"/>
      <c r="S74" s="211"/>
      <c r="T74" s="211"/>
      <c r="U74" s="211">
        <v>7925</v>
      </c>
      <c r="V74" s="212"/>
      <c r="W74" s="211"/>
      <c r="X74" s="211"/>
      <c r="Y74" s="211"/>
      <c r="Z74" s="184"/>
      <c r="AA74" s="49"/>
      <c r="AB74" s="5" t="s">
        <v>353</v>
      </c>
      <c r="AC74" s="18"/>
      <c r="AD74" s="18"/>
      <c r="AE74" s="18"/>
      <c r="AF74" s="18"/>
      <c r="AG74" s="18"/>
    </row>
    <row r="75" spans="1:33" s="42" customFormat="1" ht="15.75" hidden="1">
      <c r="A75" s="37"/>
      <c r="B75" s="79" t="s">
        <v>62</v>
      </c>
      <c r="C75" s="52" t="s">
        <v>61</v>
      </c>
      <c r="D75" s="211">
        <v>14408</v>
      </c>
      <c r="E75" s="212"/>
      <c r="F75" s="211">
        <v>3387</v>
      </c>
      <c r="G75" s="212"/>
      <c r="H75" s="211"/>
      <c r="I75" s="211"/>
      <c r="J75" s="211"/>
      <c r="K75" s="211">
        <v>3443</v>
      </c>
      <c r="L75" s="212"/>
      <c r="M75" s="211"/>
      <c r="N75" s="211"/>
      <c r="O75" s="211"/>
      <c r="P75" s="211">
        <v>3747</v>
      </c>
      <c r="Q75" s="212"/>
      <c r="R75" s="211"/>
      <c r="S75" s="211"/>
      <c r="T75" s="211"/>
      <c r="U75" s="211">
        <v>3831</v>
      </c>
      <c r="V75" s="212"/>
      <c r="W75" s="211"/>
      <c r="X75" s="211"/>
      <c r="Y75" s="211"/>
      <c r="Z75" s="184"/>
      <c r="AA75" s="5"/>
      <c r="AB75" s="5" t="s">
        <v>354</v>
      </c>
      <c r="AC75" s="18"/>
      <c r="AD75" s="18"/>
      <c r="AE75" s="18"/>
      <c r="AF75" s="18"/>
      <c r="AG75" s="18"/>
    </row>
    <row r="76" spans="1:33" s="82" customFormat="1" ht="15.75" hidden="1">
      <c r="A76" s="37"/>
      <c r="B76" s="80" t="s">
        <v>63</v>
      </c>
      <c r="C76" s="52" t="s">
        <v>64</v>
      </c>
      <c r="D76" s="211">
        <v>5586</v>
      </c>
      <c r="E76" s="212"/>
      <c r="F76" s="211">
        <v>936</v>
      </c>
      <c r="G76" s="212"/>
      <c r="H76" s="211"/>
      <c r="I76" s="211"/>
      <c r="J76" s="211"/>
      <c r="K76" s="211">
        <v>1446</v>
      </c>
      <c r="L76" s="212"/>
      <c r="M76" s="211"/>
      <c r="N76" s="211"/>
      <c r="O76" s="211"/>
      <c r="P76" s="211">
        <v>1750</v>
      </c>
      <c r="Q76" s="212"/>
      <c r="R76" s="211"/>
      <c r="S76" s="211"/>
      <c r="T76" s="211"/>
      <c r="U76" s="211">
        <v>1454</v>
      </c>
      <c r="V76" s="212"/>
      <c r="W76" s="211"/>
      <c r="X76" s="211"/>
      <c r="Y76" s="211"/>
      <c r="Z76" s="184"/>
      <c r="AA76" s="81"/>
      <c r="AB76" s="5" t="s">
        <v>355</v>
      </c>
      <c r="AC76" s="18"/>
      <c r="AD76" s="18"/>
      <c r="AE76" s="18"/>
      <c r="AF76" s="18"/>
      <c r="AG76" s="18"/>
    </row>
    <row r="77" spans="1:33" s="262" customFormat="1" ht="15.75" hidden="1">
      <c r="A77" s="78"/>
      <c r="B77" s="83" t="s">
        <v>446</v>
      </c>
      <c r="C77" s="54" t="s">
        <v>64</v>
      </c>
      <c r="D77" s="346">
        <v>1554</v>
      </c>
      <c r="E77" s="236"/>
      <c r="F77" s="346">
        <v>50</v>
      </c>
      <c r="G77" s="236"/>
      <c r="H77" s="241"/>
      <c r="I77" s="241"/>
      <c r="J77" s="241"/>
      <c r="K77" s="346">
        <v>350</v>
      </c>
      <c r="L77" s="236"/>
      <c r="M77" s="241"/>
      <c r="N77" s="241"/>
      <c r="O77" s="241"/>
      <c r="P77" s="346">
        <v>700</v>
      </c>
      <c r="Q77" s="236"/>
      <c r="R77" s="241"/>
      <c r="S77" s="241"/>
      <c r="T77" s="241"/>
      <c r="U77" s="346">
        <v>454</v>
      </c>
      <c r="V77" s="236"/>
      <c r="W77" s="241"/>
      <c r="X77" s="241"/>
      <c r="Y77" s="241"/>
      <c r="Z77" s="184" t="s">
        <v>387</v>
      </c>
      <c r="AA77" s="150"/>
      <c r="AB77" s="150"/>
      <c r="AC77" s="151"/>
      <c r="AD77" s="151"/>
      <c r="AE77" s="151">
        <v>31</v>
      </c>
      <c r="AF77" s="151"/>
      <c r="AG77" s="151"/>
    </row>
    <row r="78" spans="1:33" s="262" customFormat="1" ht="15.75" hidden="1">
      <c r="A78" s="78"/>
      <c r="B78" s="83" t="s">
        <v>447</v>
      </c>
      <c r="C78" s="54" t="s">
        <v>64</v>
      </c>
      <c r="D78" s="346">
        <v>3260</v>
      </c>
      <c r="E78" s="236"/>
      <c r="F78" s="346">
        <v>500</v>
      </c>
      <c r="G78" s="236"/>
      <c r="H78" s="241"/>
      <c r="I78" s="241"/>
      <c r="J78" s="241"/>
      <c r="K78" s="346">
        <v>710</v>
      </c>
      <c r="L78" s="236"/>
      <c r="M78" s="241"/>
      <c r="N78" s="241"/>
      <c r="O78" s="241"/>
      <c r="P78" s="346">
        <v>1050</v>
      </c>
      <c r="Q78" s="236"/>
      <c r="R78" s="241"/>
      <c r="S78" s="241"/>
      <c r="T78" s="241"/>
      <c r="U78" s="346">
        <v>1000</v>
      </c>
      <c r="V78" s="236"/>
      <c r="W78" s="241"/>
      <c r="X78" s="241"/>
      <c r="Y78" s="241"/>
      <c r="Z78" s="184" t="s">
        <v>387</v>
      </c>
      <c r="AA78" s="150"/>
      <c r="AB78" s="150"/>
      <c r="AC78" s="151"/>
      <c r="AD78" s="151"/>
      <c r="AE78" s="151">
        <v>31</v>
      </c>
      <c r="AF78" s="151"/>
      <c r="AG78" s="151"/>
    </row>
    <row r="79" spans="1:33" s="262" customFormat="1" ht="15.75" hidden="1">
      <c r="A79" s="78"/>
      <c r="B79" s="83" t="s">
        <v>448</v>
      </c>
      <c r="C79" s="54" t="s">
        <v>64</v>
      </c>
      <c r="D79" s="346">
        <v>20</v>
      </c>
      <c r="E79" s="236"/>
      <c r="F79" s="346">
        <v>10</v>
      </c>
      <c r="G79" s="236"/>
      <c r="H79" s="241"/>
      <c r="I79" s="241"/>
      <c r="J79" s="241"/>
      <c r="K79" s="346">
        <v>10</v>
      </c>
      <c r="L79" s="236"/>
      <c r="M79" s="241"/>
      <c r="N79" s="241"/>
      <c r="O79" s="241"/>
      <c r="P79" s="346">
        <v>0</v>
      </c>
      <c r="Q79" s="236"/>
      <c r="R79" s="241"/>
      <c r="S79" s="241"/>
      <c r="T79" s="241"/>
      <c r="U79" s="346">
        <v>0</v>
      </c>
      <c r="V79" s="236"/>
      <c r="W79" s="241"/>
      <c r="X79" s="241"/>
      <c r="Y79" s="241"/>
      <c r="Z79" s="184" t="s">
        <v>387</v>
      </c>
      <c r="AA79" s="150"/>
      <c r="AB79" s="150"/>
      <c r="AC79" s="151"/>
      <c r="AD79" s="151"/>
      <c r="AE79" s="151">
        <v>31</v>
      </c>
      <c r="AF79" s="151"/>
      <c r="AG79" s="151"/>
    </row>
    <row r="80" spans="1:33" s="262" customFormat="1" ht="15.75" hidden="1">
      <c r="A80" s="78"/>
      <c r="B80" s="83" t="s">
        <v>449</v>
      </c>
      <c r="C80" s="54" t="s">
        <v>64</v>
      </c>
      <c r="D80" s="346">
        <v>752</v>
      </c>
      <c r="E80" s="236"/>
      <c r="F80" s="346">
        <v>376</v>
      </c>
      <c r="G80" s="236"/>
      <c r="H80" s="241"/>
      <c r="I80" s="241"/>
      <c r="J80" s="241"/>
      <c r="K80" s="346">
        <v>376</v>
      </c>
      <c r="L80" s="236"/>
      <c r="M80" s="241"/>
      <c r="N80" s="241"/>
      <c r="O80" s="241"/>
      <c r="P80" s="346">
        <v>0</v>
      </c>
      <c r="Q80" s="236"/>
      <c r="R80" s="241"/>
      <c r="S80" s="241"/>
      <c r="T80" s="241"/>
      <c r="U80" s="346">
        <v>0</v>
      </c>
      <c r="V80" s="236"/>
      <c r="W80" s="241"/>
      <c r="X80" s="241"/>
      <c r="Y80" s="241"/>
      <c r="Z80" s="184" t="s">
        <v>387</v>
      </c>
      <c r="AA80" s="150"/>
      <c r="AB80" s="150"/>
      <c r="AC80" s="151"/>
      <c r="AD80" s="151"/>
      <c r="AE80" s="151">
        <v>31</v>
      </c>
      <c r="AF80" s="151"/>
      <c r="AG80" s="151"/>
    </row>
    <row r="81" spans="1:33" s="82" customFormat="1" ht="24.75" hidden="1" customHeight="1">
      <c r="A81" s="37"/>
      <c r="B81" s="80" t="s">
        <v>65</v>
      </c>
      <c r="C81" s="52" t="s">
        <v>64</v>
      </c>
      <c r="D81" s="211">
        <v>8772</v>
      </c>
      <c r="E81" s="212"/>
      <c r="F81" s="211">
        <v>2451</v>
      </c>
      <c r="G81" s="212"/>
      <c r="H81" s="211"/>
      <c r="I81" s="211"/>
      <c r="J81" s="211"/>
      <c r="K81" s="211">
        <v>1982</v>
      </c>
      <c r="L81" s="212"/>
      <c r="M81" s="211"/>
      <c r="N81" s="211"/>
      <c r="O81" s="211"/>
      <c r="P81" s="211">
        <v>1982</v>
      </c>
      <c r="Q81" s="212"/>
      <c r="R81" s="211"/>
      <c r="S81" s="211"/>
      <c r="T81" s="211"/>
      <c r="U81" s="211">
        <v>2357</v>
      </c>
      <c r="V81" s="212"/>
      <c r="W81" s="211"/>
      <c r="X81" s="211"/>
      <c r="Y81" s="211"/>
      <c r="Z81" s="184"/>
      <c r="AA81" s="81"/>
      <c r="AB81" s="5" t="s">
        <v>356</v>
      </c>
      <c r="AC81" s="18"/>
      <c r="AD81" s="18"/>
      <c r="AE81" s="18"/>
      <c r="AF81" s="18"/>
      <c r="AG81" s="18"/>
    </row>
    <row r="82" spans="1:33" s="262" customFormat="1" ht="15.75" hidden="1">
      <c r="A82" s="78"/>
      <c r="B82" s="83" t="s">
        <v>446</v>
      </c>
      <c r="C82" s="54" t="s">
        <v>64</v>
      </c>
      <c r="D82" s="346">
        <v>4328</v>
      </c>
      <c r="E82" s="236"/>
      <c r="F82" s="346">
        <v>1082</v>
      </c>
      <c r="G82" s="236"/>
      <c r="H82" s="241"/>
      <c r="I82" s="241"/>
      <c r="J82" s="241"/>
      <c r="K82" s="346">
        <v>1082</v>
      </c>
      <c r="L82" s="236"/>
      <c r="M82" s="241"/>
      <c r="N82" s="241"/>
      <c r="O82" s="241"/>
      <c r="P82" s="346">
        <v>1082</v>
      </c>
      <c r="Q82" s="236"/>
      <c r="R82" s="241"/>
      <c r="S82" s="241"/>
      <c r="T82" s="241"/>
      <c r="U82" s="346">
        <v>1082</v>
      </c>
      <c r="V82" s="236"/>
      <c r="W82" s="241"/>
      <c r="X82" s="241"/>
      <c r="Y82" s="241"/>
      <c r="Z82" s="184" t="s">
        <v>387</v>
      </c>
      <c r="AA82" s="150"/>
      <c r="AB82" s="150"/>
      <c r="AC82" s="151"/>
      <c r="AD82" s="151"/>
      <c r="AE82" s="151">
        <v>31</v>
      </c>
      <c r="AF82" s="151"/>
      <c r="AG82" s="151"/>
    </row>
    <row r="83" spans="1:33" s="262" customFormat="1" ht="15.75" hidden="1">
      <c r="A83" s="78"/>
      <c r="B83" s="83" t="s">
        <v>447</v>
      </c>
      <c r="C83" s="54" t="s">
        <v>64</v>
      </c>
      <c r="D83" s="346">
        <v>1660</v>
      </c>
      <c r="E83" s="236"/>
      <c r="F83" s="346">
        <v>415</v>
      </c>
      <c r="G83" s="236"/>
      <c r="H83" s="241"/>
      <c r="I83" s="241"/>
      <c r="J83" s="241"/>
      <c r="K83" s="346">
        <v>415</v>
      </c>
      <c r="L83" s="236"/>
      <c r="M83" s="241"/>
      <c r="N83" s="241"/>
      <c r="O83" s="241"/>
      <c r="P83" s="346">
        <v>415</v>
      </c>
      <c r="Q83" s="236"/>
      <c r="R83" s="241"/>
      <c r="S83" s="241"/>
      <c r="T83" s="241"/>
      <c r="U83" s="346">
        <v>415</v>
      </c>
      <c r="V83" s="236"/>
      <c r="W83" s="241"/>
      <c r="X83" s="241"/>
      <c r="Y83" s="241"/>
      <c r="Z83" s="184" t="s">
        <v>387</v>
      </c>
      <c r="AA83" s="150"/>
      <c r="AB83" s="150"/>
      <c r="AC83" s="151"/>
      <c r="AD83" s="151"/>
      <c r="AE83" s="151">
        <v>31</v>
      </c>
      <c r="AF83" s="151"/>
      <c r="AG83" s="151"/>
    </row>
    <row r="84" spans="1:33" s="262" customFormat="1" ht="15.75" hidden="1">
      <c r="A84" s="78"/>
      <c r="B84" s="83" t="s">
        <v>448</v>
      </c>
      <c r="C84" s="54" t="s">
        <v>64</v>
      </c>
      <c r="D84" s="346">
        <v>58</v>
      </c>
      <c r="E84" s="236"/>
      <c r="F84" s="346">
        <v>14</v>
      </c>
      <c r="G84" s="236"/>
      <c r="H84" s="241"/>
      <c r="I84" s="241"/>
      <c r="J84" s="241"/>
      <c r="K84" s="346">
        <v>15</v>
      </c>
      <c r="L84" s="236"/>
      <c r="M84" s="241"/>
      <c r="N84" s="241"/>
      <c r="O84" s="241"/>
      <c r="P84" s="346">
        <v>15</v>
      </c>
      <c r="Q84" s="236"/>
      <c r="R84" s="241"/>
      <c r="S84" s="241"/>
      <c r="T84" s="241"/>
      <c r="U84" s="346">
        <v>14</v>
      </c>
      <c r="V84" s="236"/>
      <c r="W84" s="241"/>
      <c r="X84" s="241"/>
      <c r="Y84" s="241"/>
      <c r="Z84" s="184" t="s">
        <v>387</v>
      </c>
      <c r="AA84" s="150"/>
      <c r="AB84" s="150"/>
      <c r="AC84" s="151"/>
      <c r="AD84" s="151"/>
      <c r="AE84" s="151">
        <v>31</v>
      </c>
      <c r="AF84" s="151"/>
      <c r="AG84" s="151"/>
    </row>
    <row r="85" spans="1:33" s="262" customFormat="1" ht="24" hidden="1" customHeight="1">
      <c r="A85" s="78"/>
      <c r="B85" s="83" t="s">
        <v>449</v>
      </c>
      <c r="C85" s="54" t="s">
        <v>64</v>
      </c>
      <c r="D85" s="346">
        <v>2726</v>
      </c>
      <c r="E85" s="236"/>
      <c r="F85" s="346">
        <v>940</v>
      </c>
      <c r="G85" s="236"/>
      <c r="H85" s="241"/>
      <c r="I85" s="241"/>
      <c r="J85" s="241"/>
      <c r="K85" s="346">
        <v>470</v>
      </c>
      <c r="L85" s="236"/>
      <c r="M85" s="241"/>
      <c r="N85" s="241"/>
      <c r="O85" s="241"/>
      <c r="P85" s="346">
        <v>470</v>
      </c>
      <c r="Q85" s="236"/>
      <c r="R85" s="241"/>
      <c r="S85" s="241"/>
      <c r="T85" s="241"/>
      <c r="U85" s="346">
        <v>846</v>
      </c>
      <c r="V85" s="236"/>
      <c r="W85" s="241"/>
      <c r="X85" s="241"/>
      <c r="Y85" s="241"/>
      <c r="Z85" s="184" t="s">
        <v>387</v>
      </c>
      <c r="AA85" s="150"/>
      <c r="AB85" s="150"/>
      <c r="AC85" s="151"/>
      <c r="AD85" s="151"/>
      <c r="AE85" s="151">
        <v>31</v>
      </c>
      <c r="AF85" s="151"/>
      <c r="AG85" s="151"/>
    </row>
    <row r="86" spans="1:33" s="265" customFormat="1" ht="15.75" hidden="1">
      <c r="A86" s="263"/>
      <c r="B86" s="80" t="s">
        <v>66</v>
      </c>
      <c r="C86" s="52" t="s">
        <v>61</v>
      </c>
      <c r="D86" s="211">
        <v>50</v>
      </c>
      <c r="E86" s="236"/>
      <c r="F86" s="211">
        <v>0</v>
      </c>
      <c r="G86" s="236"/>
      <c r="H86" s="241"/>
      <c r="I86" s="241"/>
      <c r="J86" s="241"/>
      <c r="K86" s="211">
        <v>15</v>
      </c>
      <c r="L86" s="236"/>
      <c r="M86" s="241"/>
      <c r="N86" s="241"/>
      <c r="O86" s="241"/>
      <c r="P86" s="211">
        <v>15</v>
      </c>
      <c r="Q86" s="236"/>
      <c r="R86" s="241"/>
      <c r="S86" s="241"/>
      <c r="T86" s="241"/>
      <c r="U86" s="211">
        <v>20</v>
      </c>
      <c r="V86" s="236"/>
      <c r="W86" s="241"/>
      <c r="X86" s="241"/>
      <c r="Y86" s="241"/>
      <c r="Z86" s="184" t="s">
        <v>387</v>
      </c>
      <c r="AA86" s="264"/>
      <c r="AB86" s="150"/>
      <c r="AC86" s="151"/>
      <c r="AD86" s="151"/>
      <c r="AE86" s="151">
        <v>31</v>
      </c>
      <c r="AF86" s="151"/>
      <c r="AG86" s="151"/>
    </row>
    <row r="87" spans="1:33" s="262" customFormat="1" ht="15.75" hidden="1">
      <c r="A87" s="78"/>
      <c r="B87" s="79" t="s">
        <v>67</v>
      </c>
      <c r="C87" s="52" t="s">
        <v>61</v>
      </c>
      <c r="D87" s="211">
        <v>16376</v>
      </c>
      <c r="E87" s="236"/>
      <c r="F87" s="211">
        <v>4094</v>
      </c>
      <c r="G87" s="236"/>
      <c r="H87" s="241"/>
      <c r="I87" s="241"/>
      <c r="J87" s="241"/>
      <c r="K87" s="211">
        <v>4094</v>
      </c>
      <c r="L87" s="236"/>
      <c r="M87" s="241"/>
      <c r="N87" s="241"/>
      <c r="O87" s="241"/>
      <c r="P87" s="211">
        <v>4094</v>
      </c>
      <c r="Q87" s="236"/>
      <c r="R87" s="241"/>
      <c r="S87" s="241"/>
      <c r="T87" s="241"/>
      <c r="U87" s="211">
        <v>4094</v>
      </c>
      <c r="V87" s="236"/>
      <c r="W87" s="241"/>
      <c r="X87" s="241"/>
      <c r="Y87" s="241"/>
      <c r="Z87" s="184" t="s">
        <v>243</v>
      </c>
      <c r="AA87" s="150"/>
      <c r="AB87" s="150"/>
      <c r="AC87" s="151"/>
      <c r="AD87" s="151"/>
      <c r="AE87" s="151">
        <v>6</v>
      </c>
      <c r="AF87" s="151"/>
      <c r="AG87" s="151"/>
    </row>
    <row r="88" spans="1:33" s="267" customFormat="1" ht="25.5" hidden="1" customHeight="1">
      <c r="A88" s="76"/>
      <c r="B88" s="77" t="s">
        <v>68</v>
      </c>
      <c r="C88" s="52" t="s">
        <v>69</v>
      </c>
      <c r="D88" s="211">
        <v>1635</v>
      </c>
      <c r="E88" s="236"/>
      <c r="F88" s="211">
        <v>502</v>
      </c>
      <c r="G88" s="236"/>
      <c r="H88" s="241"/>
      <c r="I88" s="241"/>
      <c r="J88" s="241"/>
      <c r="K88" s="211">
        <v>601</v>
      </c>
      <c r="L88" s="236"/>
      <c r="M88" s="241"/>
      <c r="N88" s="241"/>
      <c r="O88" s="241"/>
      <c r="P88" s="211">
        <v>391</v>
      </c>
      <c r="Q88" s="236"/>
      <c r="R88" s="241"/>
      <c r="S88" s="241"/>
      <c r="T88" s="241"/>
      <c r="U88" s="211">
        <v>141</v>
      </c>
      <c r="V88" s="236"/>
      <c r="W88" s="241"/>
      <c r="X88" s="241"/>
      <c r="Y88" s="241"/>
      <c r="Z88" s="184" t="s">
        <v>388</v>
      </c>
      <c r="AA88" s="266"/>
      <c r="AB88" s="150"/>
      <c r="AC88" s="151"/>
      <c r="AD88" s="151"/>
      <c r="AE88" s="151">
        <v>22</v>
      </c>
      <c r="AF88" s="151"/>
      <c r="AG88" s="151"/>
    </row>
    <row r="89" spans="1:33" s="267" customFormat="1" ht="23.25" hidden="1" customHeight="1">
      <c r="A89" s="37"/>
      <c r="B89" s="77" t="s">
        <v>70</v>
      </c>
      <c r="C89" s="52" t="s">
        <v>71</v>
      </c>
      <c r="D89" s="211">
        <v>7720</v>
      </c>
      <c r="E89" s="236"/>
      <c r="F89" s="211">
        <v>830</v>
      </c>
      <c r="G89" s="236"/>
      <c r="H89" s="215"/>
      <c r="I89" s="215"/>
      <c r="J89" s="215"/>
      <c r="K89" s="211">
        <v>1250</v>
      </c>
      <c r="L89" s="236"/>
      <c r="M89" s="215"/>
      <c r="N89" s="215"/>
      <c r="O89" s="215"/>
      <c r="P89" s="211">
        <v>2870</v>
      </c>
      <c r="Q89" s="236"/>
      <c r="R89" s="215"/>
      <c r="S89" s="215"/>
      <c r="T89" s="215"/>
      <c r="U89" s="211">
        <v>2770</v>
      </c>
      <c r="V89" s="236"/>
      <c r="W89" s="215"/>
      <c r="X89" s="215"/>
      <c r="Y89" s="215"/>
      <c r="Z89" s="184"/>
      <c r="AA89" s="266"/>
      <c r="AB89" s="268" t="s">
        <v>357</v>
      </c>
      <c r="AC89" s="151"/>
      <c r="AD89" s="151"/>
      <c r="AE89" s="151"/>
      <c r="AF89" s="151"/>
      <c r="AG89" s="151"/>
    </row>
    <row r="90" spans="1:33" s="151" customFormat="1" ht="26.25" hidden="1" customHeight="1">
      <c r="A90" s="37"/>
      <c r="B90" s="85" t="s">
        <v>72</v>
      </c>
      <c r="C90" s="52" t="s">
        <v>71</v>
      </c>
      <c r="D90" s="211">
        <v>4900</v>
      </c>
      <c r="E90" s="236"/>
      <c r="F90" s="211">
        <v>830</v>
      </c>
      <c r="G90" s="236"/>
      <c r="H90" s="215"/>
      <c r="I90" s="215"/>
      <c r="J90" s="215"/>
      <c r="K90" s="211">
        <v>1250</v>
      </c>
      <c r="L90" s="236"/>
      <c r="M90" s="215"/>
      <c r="N90" s="215"/>
      <c r="O90" s="215"/>
      <c r="P90" s="211">
        <v>1460</v>
      </c>
      <c r="Q90" s="236"/>
      <c r="R90" s="215"/>
      <c r="S90" s="215"/>
      <c r="T90" s="215"/>
      <c r="U90" s="211">
        <v>1360</v>
      </c>
      <c r="V90" s="236"/>
      <c r="W90" s="215"/>
      <c r="X90" s="215"/>
      <c r="Y90" s="215"/>
      <c r="Z90" s="184"/>
      <c r="AA90" s="149"/>
      <c r="AB90" s="269" t="s">
        <v>358</v>
      </c>
    </row>
    <row r="91" spans="1:33" s="272" customFormat="1" ht="21.75" hidden="1" customHeight="1">
      <c r="A91" s="37"/>
      <c r="B91" s="87" t="s">
        <v>73</v>
      </c>
      <c r="C91" s="54" t="s">
        <v>71</v>
      </c>
      <c r="D91" s="211">
        <v>2700</v>
      </c>
      <c r="E91" s="236"/>
      <c r="F91" s="211">
        <v>500</v>
      </c>
      <c r="G91" s="236"/>
      <c r="H91" s="215"/>
      <c r="I91" s="215"/>
      <c r="J91" s="215"/>
      <c r="K91" s="211">
        <v>700</v>
      </c>
      <c r="L91" s="236"/>
      <c r="M91" s="215"/>
      <c r="N91" s="215"/>
      <c r="O91" s="215"/>
      <c r="P91" s="211">
        <v>800</v>
      </c>
      <c r="Q91" s="236"/>
      <c r="R91" s="215"/>
      <c r="S91" s="215"/>
      <c r="T91" s="215"/>
      <c r="U91" s="211">
        <v>700</v>
      </c>
      <c r="V91" s="236"/>
      <c r="W91" s="215"/>
      <c r="X91" s="215"/>
      <c r="Y91" s="215"/>
      <c r="Z91" s="184"/>
      <c r="AA91" s="270"/>
      <c r="AB91" s="271" t="s">
        <v>359</v>
      </c>
      <c r="AC91" s="151"/>
      <c r="AD91" s="151"/>
      <c r="AE91" s="151"/>
      <c r="AF91" s="151"/>
      <c r="AG91" s="151"/>
    </row>
    <row r="92" spans="1:33" s="262" customFormat="1" ht="21.75" hidden="1" customHeight="1">
      <c r="A92" s="78"/>
      <c r="B92" s="83" t="s">
        <v>446</v>
      </c>
      <c r="C92" s="54" t="s">
        <v>71</v>
      </c>
      <c r="D92" s="211">
        <v>460</v>
      </c>
      <c r="E92" s="236"/>
      <c r="F92" s="211">
        <v>80</v>
      </c>
      <c r="G92" s="236"/>
      <c r="H92" s="241"/>
      <c r="I92" s="241"/>
      <c r="J92" s="241"/>
      <c r="K92" s="211">
        <v>120</v>
      </c>
      <c r="L92" s="236"/>
      <c r="M92" s="241"/>
      <c r="N92" s="241"/>
      <c r="O92" s="241"/>
      <c r="P92" s="211">
        <v>140</v>
      </c>
      <c r="Q92" s="236"/>
      <c r="R92" s="241"/>
      <c r="S92" s="241"/>
      <c r="T92" s="241"/>
      <c r="U92" s="211">
        <v>120</v>
      </c>
      <c r="V92" s="236"/>
      <c r="W92" s="241"/>
      <c r="X92" s="241"/>
      <c r="Y92" s="241"/>
      <c r="Z92" s="184" t="s">
        <v>389</v>
      </c>
      <c r="AA92" s="150"/>
      <c r="AB92" s="273"/>
      <c r="AC92" s="151"/>
      <c r="AD92" s="151"/>
      <c r="AE92" s="151">
        <v>23</v>
      </c>
      <c r="AF92" s="151"/>
      <c r="AG92" s="151"/>
    </row>
    <row r="93" spans="1:33" s="262" customFormat="1" ht="21.75" hidden="1" customHeight="1">
      <c r="A93" s="78"/>
      <c r="B93" s="83" t="s">
        <v>450</v>
      </c>
      <c r="C93" s="54" t="s">
        <v>71</v>
      </c>
      <c r="D93" s="211">
        <v>2240</v>
      </c>
      <c r="E93" s="236"/>
      <c r="F93" s="211">
        <v>420</v>
      </c>
      <c r="G93" s="236"/>
      <c r="H93" s="241"/>
      <c r="I93" s="241"/>
      <c r="J93" s="241"/>
      <c r="K93" s="211">
        <v>580</v>
      </c>
      <c r="L93" s="236"/>
      <c r="M93" s="241"/>
      <c r="N93" s="241"/>
      <c r="O93" s="241"/>
      <c r="P93" s="211">
        <v>660</v>
      </c>
      <c r="Q93" s="236"/>
      <c r="R93" s="241"/>
      <c r="S93" s="241"/>
      <c r="T93" s="241"/>
      <c r="U93" s="211">
        <v>580</v>
      </c>
      <c r="V93" s="236"/>
      <c r="W93" s="241"/>
      <c r="X93" s="241"/>
      <c r="Y93" s="241"/>
      <c r="Z93" s="184" t="s">
        <v>389</v>
      </c>
      <c r="AA93" s="150"/>
      <c r="AB93" s="273"/>
      <c r="AC93" s="151"/>
      <c r="AD93" s="151"/>
      <c r="AE93" s="151">
        <v>23</v>
      </c>
      <c r="AF93" s="151"/>
      <c r="AG93" s="151"/>
    </row>
    <row r="94" spans="1:33" s="272" customFormat="1" ht="22.5" hidden="1" customHeight="1">
      <c r="A94" s="37"/>
      <c r="B94" s="87" t="s">
        <v>74</v>
      </c>
      <c r="C94" s="54" t="s">
        <v>71</v>
      </c>
      <c r="D94" s="211">
        <v>2200</v>
      </c>
      <c r="E94" s="236"/>
      <c r="F94" s="211">
        <v>330</v>
      </c>
      <c r="G94" s="236"/>
      <c r="H94" s="215"/>
      <c r="I94" s="215"/>
      <c r="J94" s="215"/>
      <c r="K94" s="211">
        <v>550</v>
      </c>
      <c r="L94" s="236"/>
      <c r="M94" s="215"/>
      <c r="N94" s="215"/>
      <c r="O94" s="215"/>
      <c r="P94" s="211">
        <v>660</v>
      </c>
      <c r="Q94" s="236"/>
      <c r="R94" s="215"/>
      <c r="S94" s="215"/>
      <c r="T94" s="215"/>
      <c r="U94" s="211">
        <v>660</v>
      </c>
      <c r="V94" s="236"/>
      <c r="W94" s="215"/>
      <c r="X94" s="215"/>
      <c r="Y94" s="215"/>
      <c r="Z94" s="184"/>
      <c r="AA94" s="270"/>
      <c r="AB94" s="271" t="s">
        <v>360</v>
      </c>
      <c r="AC94" s="151"/>
      <c r="AD94" s="151"/>
      <c r="AE94" s="151"/>
      <c r="AF94" s="151"/>
      <c r="AG94" s="151"/>
    </row>
    <row r="95" spans="1:33" s="262" customFormat="1" ht="22.5" hidden="1" customHeight="1">
      <c r="A95" s="78"/>
      <c r="B95" s="83" t="s">
        <v>446</v>
      </c>
      <c r="C95" s="54" t="s">
        <v>71</v>
      </c>
      <c r="D95" s="211">
        <v>200</v>
      </c>
      <c r="E95" s="236"/>
      <c r="F95" s="211">
        <v>30</v>
      </c>
      <c r="G95" s="236"/>
      <c r="H95" s="241"/>
      <c r="I95" s="241"/>
      <c r="J95" s="241"/>
      <c r="K95" s="211">
        <v>50</v>
      </c>
      <c r="L95" s="236"/>
      <c r="M95" s="241"/>
      <c r="N95" s="241"/>
      <c r="O95" s="241"/>
      <c r="P95" s="211">
        <v>60</v>
      </c>
      <c r="Q95" s="236"/>
      <c r="R95" s="241"/>
      <c r="S95" s="241"/>
      <c r="T95" s="241"/>
      <c r="U95" s="211">
        <v>60</v>
      </c>
      <c r="V95" s="236"/>
      <c r="W95" s="241"/>
      <c r="X95" s="241"/>
      <c r="Y95" s="241"/>
      <c r="Z95" s="184" t="s">
        <v>389</v>
      </c>
      <c r="AA95" s="150"/>
      <c r="AB95" s="273"/>
      <c r="AC95" s="151"/>
      <c r="AD95" s="151"/>
      <c r="AE95" s="151">
        <v>23</v>
      </c>
      <c r="AF95" s="151"/>
      <c r="AG95" s="151"/>
    </row>
    <row r="96" spans="1:33" s="262" customFormat="1" ht="22.5" hidden="1" customHeight="1">
      <c r="A96" s="78"/>
      <c r="B96" s="83" t="s">
        <v>450</v>
      </c>
      <c r="C96" s="54" t="s">
        <v>71</v>
      </c>
      <c r="D96" s="211">
        <v>2000</v>
      </c>
      <c r="E96" s="236"/>
      <c r="F96" s="211">
        <v>300</v>
      </c>
      <c r="G96" s="236"/>
      <c r="H96" s="241"/>
      <c r="I96" s="241"/>
      <c r="J96" s="241"/>
      <c r="K96" s="211">
        <v>500</v>
      </c>
      <c r="L96" s="236"/>
      <c r="M96" s="241"/>
      <c r="N96" s="241"/>
      <c r="O96" s="241"/>
      <c r="P96" s="211">
        <v>600</v>
      </c>
      <c r="Q96" s="236"/>
      <c r="R96" s="241"/>
      <c r="S96" s="241"/>
      <c r="T96" s="241"/>
      <c r="U96" s="211">
        <v>600</v>
      </c>
      <c r="V96" s="236"/>
      <c r="W96" s="241"/>
      <c r="X96" s="241"/>
      <c r="Y96" s="241"/>
      <c r="Z96" s="184" t="s">
        <v>389</v>
      </c>
      <c r="AA96" s="150"/>
      <c r="AB96" s="273"/>
      <c r="AC96" s="151"/>
      <c r="AD96" s="151"/>
      <c r="AE96" s="151">
        <v>23</v>
      </c>
      <c r="AF96" s="151"/>
      <c r="AG96" s="151"/>
    </row>
    <row r="97" spans="1:33" s="262" customFormat="1" ht="24.75" hidden="1" customHeight="1">
      <c r="A97" s="78"/>
      <c r="B97" s="79" t="s">
        <v>75</v>
      </c>
      <c r="C97" s="52" t="s">
        <v>71</v>
      </c>
      <c r="D97" s="211">
        <v>2820</v>
      </c>
      <c r="E97" s="236"/>
      <c r="F97" s="211">
        <v>0</v>
      </c>
      <c r="G97" s="236"/>
      <c r="H97" s="241"/>
      <c r="I97" s="241"/>
      <c r="J97" s="241"/>
      <c r="K97" s="211">
        <v>0</v>
      </c>
      <c r="L97" s="236"/>
      <c r="M97" s="241"/>
      <c r="N97" s="241"/>
      <c r="O97" s="241"/>
      <c r="P97" s="211">
        <v>1410</v>
      </c>
      <c r="Q97" s="236"/>
      <c r="R97" s="241"/>
      <c r="S97" s="241"/>
      <c r="T97" s="241"/>
      <c r="U97" s="211">
        <v>1410</v>
      </c>
      <c r="V97" s="236"/>
      <c r="W97" s="241"/>
      <c r="X97" s="241"/>
      <c r="Y97" s="241"/>
      <c r="Z97" s="184" t="s">
        <v>243</v>
      </c>
      <c r="AA97" s="150"/>
      <c r="AB97" s="273"/>
      <c r="AC97" s="151"/>
      <c r="AD97" s="151"/>
      <c r="AE97" s="151">
        <v>6</v>
      </c>
      <c r="AF97" s="151"/>
      <c r="AG97" s="151"/>
    </row>
    <row r="98" spans="1:33" s="267" customFormat="1" ht="24" hidden="1" customHeight="1">
      <c r="A98" s="90"/>
      <c r="B98" s="91" t="s">
        <v>76</v>
      </c>
      <c r="C98" s="186" t="s">
        <v>77</v>
      </c>
      <c r="D98" s="211">
        <v>192</v>
      </c>
      <c r="E98" s="236"/>
      <c r="F98" s="211">
        <v>28</v>
      </c>
      <c r="G98" s="236"/>
      <c r="H98" s="215"/>
      <c r="I98" s="215"/>
      <c r="J98" s="215"/>
      <c r="K98" s="211">
        <v>50</v>
      </c>
      <c r="L98" s="236"/>
      <c r="M98" s="215"/>
      <c r="N98" s="215"/>
      <c r="O98" s="215"/>
      <c r="P98" s="211">
        <v>87</v>
      </c>
      <c r="Q98" s="236"/>
      <c r="R98" s="215"/>
      <c r="S98" s="215"/>
      <c r="T98" s="215"/>
      <c r="U98" s="211">
        <v>27</v>
      </c>
      <c r="V98" s="236"/>
      <c r="W98" s="215"/>
      <c r="X98" s="215"/>
      <c r="Y98" s="215"/>
      <c r="Z98" s="184"/>
      <c r="AA98" s="266"/>
      <c r="AB98" s="268" t="s">
        <v>361</v>
      </c>
      <c r="AC98" s="151"/>
      <c r="AD98" s="151"/>
      <c r="AE98" s="151"/>
      <c r="AF98" s="151"/>
      <c r="AG98" s="151"/>
    </row>
    <row r="99" spans="1:33" s="151" customFormat="1" ht="24" hidden="1" customHeight="1">
      <c r="A99" s="92"/>
      <c r="B99" s="93" t="s">
        <v>78</v>
      </c>
      <c r="C99" s="186" t="s">
        <v>77</v>
      </c>
      <c r="D99" s="211">
        <v>192</v>
      </c>
      <c r="E99" s="236"/>
      <c r="F99" s="211">
        <v>28</v>
      </c>
      <c r="G99" s="236"/>
      <c r="H99" s="215"/>
      <c r="I99" s="215"/>
      <c r="J99" s="215"/>
      <c r="K99" s="211">
        <v>50</v>
      </c>
      <c r="L99" s="236"/>
      <c r="M99" s="215"/>
      <c r="N99" s="215"/>
      <c r="O99" s="215"/>
      <c r="P99" s="211">
        <v>87</v>
      </c>
      <c r="Q99" s="236"/>
      <c r="R99" s="215"/>
      <c r="S99" s="215"/>
      <c r="T99" s="215"/>
      <c r="U99" s="211">
        <v>27</v>
      </c>
      <c r="V99" s="236"/>
      <c r="W99" s="215"/>
      <c r="X99" s="215"/>
      <c r="Y99" s="215"/>
      <c r="Z99" s="184"/>
      <c r="AA99" s="149"/>
      <c r="AB99" s="269" t="s">
        <v>362</v>
      </c>
    </row>
    <row r="100" spans="1:33" s="272" customFormat="1" ht="24" hidden="1" customHeight="1">
      <c r="A100" s="86"/>
      <c r="B100" s="94" t="s">
        <v>79</v>
      </c>
      <c r="C100" s="52" t="s">
        <v>80</v>
      </c>
      <c r="D100" s="211">
        <v>27</v>
      </c>
      <c r="E100" s="236"/>
      <c r="F100" s="211">
        <v>1</v>
      </c>
      <c r="G100" s="236"/>
      <c r="H100" s="215"/>
      <c r="I100" s="215"/>
      <c r="J100" s="215"/>
      <c r="K100" s="211">
        <v>0</v>
      </c>
      <c r="L100" s="236"/>
      <c r="M100" s="215"/>
      <c r="N100" s="215"/>
      <c r="O100" s="215"/>
      <c r="P100" s="211">
        <v>26</v>
      </c>
      <c r="Q100" s="236"/>
      <c r="R100" s="215"/>
      <c r="S100" s="215"/>
      <c r="T100" s="215"/>
      <c r="U100" s="211">
        <v>0</v>
      </c>
      <c r="V100" s="236"/>
      <c r="W100" s="215"/>
      <c r="X100" s="215"/>
      <c r="Y100" s="215"/>
      <c r="Z100" s="184"/>
      <c r="AA100" s="270"/>
      <c r="AB100" s="271" t="s">
        <v>363</v>
      </c>
      <c r="AC100" s="151"/>
      <c r="AD100" s="151"/>
      <c r="AE100" s="151"/>
      <c r="AF100" s="151"/>
      <c r="AG100" s="151"/>
    </row>
    <row r="101" spans="1:33" s="151" customFormat="1" ht="24" hidden="1" customHeight="1">
      <c r="A101" s="84"/>
      <c r="B101" s="85" t="s">
        <v>81</v>
      </c>
      <c r="C101" s="52" t="s">
        <v>80</v>
      </c>
      <c r="D101" s="211">
        <v>7</v>
      </c>
      <c r="E101" s="236"/>
      <c r="F101" s="211">
        <v>1</v>
      </c>
      <c r="G101" s="236"/>
      <c r="H101" s="241"/>
      <c r="I101" s="241"/>
      <c r="J101" s="241"/>
      <c r="K101" s="211">
        <v>0</v>
      </c>
      <c r="L101" s="236"/>
      <c r="M101" s="241"/>
      <c r="N101" s="241"/>
      <c r="O101" s="241"/>
      <c r="P101" s="211">
        <v>6</v>
      </c>
      <c r="Q101" s="236"/>
      <c r="R101" s="241"/>
      <c r="S101" s="241"/>
      <c r="T101" s="241"/>
      <c r="U101" s="211">
        <v>0</v>
      </c>
      <c r="V101" s="236"/>
      <c r="W101" s="241"/>
      <c r="X101" s="241"/>
      <c r="Y101" s="241"/>
      <c r="Z101" s="184" t="s">
        <v>387</v>
      </c>
      <c r="AA101" s="149"/>
      <c r="AB101" s="269"/>
      <c r="AE101" s="151">
        <v>31</v>
      </c>
    </row>
    <row r="102" spans="1:33" s="151" customFormat="1" ht="23.25" hidden="1" customHeight="1">
      <c r="A102" s="84"/>
      <c r="B102" s="85" t="s">
        <v>82</v>
      </c>
      <c r="C102" s="52" t="s">
        <v>80</v>
      </c>
      <c r="D102" s="211">
        <v>20</v>
      </c>
      <c r="E102" s="236"/>
      <c r="F102" s="211">
        <v>0</v>
      </c>
      <c r="G102" s="236"/>
      <c r="H102" s="241"/>
      <c r="I102" s="241"/>
      <c r="J102" s="241"/>
      <c r="K102" s="211">
        <v>0</v>
      </c>
      <c r="L102" s="236"/>
      <c r="M102" s="241"/>
      <c r="N102" s="241"/>
      <c r="O102" s="241"/>
      <c r="P102" s="211">
        <v>20</v>
      </c>
      <c r="Q102" s="236"/>
      <c r="R102" s="241"/>
      <c r="S102" s="241"/>
      <c r="T102" s="241"/>
      <c r="U102" s="211">
        <v>0</v>
      </c>
      <c r="V102" s="236"/>
      <c r="W102" s="241"/>
      <c r="X102" s="241"/>
      <c r="Y102" s="241"/>
      <c r="Z102" s="184" t="s">
        <v>387</v>
      </c>
      <c r="AA102" s="149"/>
      <c r="AB102" s="269"/>
      <c r="AE102" s="151">
        <v>31</v>
      </c>
    </row>
    <row r="103" spans="1:33" s="272" customFormat="1" ht="15.75" hidden="1">
      <c r="A103" s="86"/>
      <c r="B103" s="94" t="s">
        <v>83</v>
      </c>
      <c r="C103" s="52" t="s">
        <v>84</v>
      </c>
      <c r="D103" s="211">
        <v>55</v>
      </c>
      <c r="E103" s="236"/>
      <c r="F103" s="211">
        <v>0</v>
      </c>
      <c r="G103" s="236"/>
      <c r="H103" s="215"/>
      <c r="I103" s="215"/>
      <c r="J103" s="215"/>
      <c r="K103" s="211">
        <v>22</v>
      </c>
      <c r="L103" s="236"/>
      <c r="M103" s="215"/>
      <c r="N103" s="215"/>
      <c r="O103" s="215"/>
      <c r="P103" s="211">
        <v>33</v>
      </c>
      <c r="Q103" s="236"/>
      <c r="R103" s="215"/>
      <c r="S103" s="215"/>
      <c r="T103" s="215"/>
      <c r="U103" s="211">
        <v>0</v>
      </c>
      <c r="V103" s="236"/>
      <c r="W103" s="215"/>
      <c r="X103" s="215"/>
      <c r="Y103" s="215"/>
      <c r="Z103" s="184"/>
      <c r="AA103" s="270"/>
      <c r="AB103" s="271" t="s">
        <v>364</v>
      </c>
      <c r="AC103" s="151"/>
      <c r="AD103" s="151"/>
      <c r="AE103" s="151"/>
      <c r="AF103" s="151"/>
      <c r="AG103" s="151"/>
    </row>
    <row r="104" spans="1:33" s="151" customFormat="1" ht="15.75" hidden="1">
      <c r="A104" s="84"/>
      <c r="B104" s="85" t="s">
        <v>85</v>
      </c>
      <c r="C104" s="52" t="s">
        <v>84</v>
      </c>
      <c r="D104" s="211">
        <v>55</v>
      </c>
      <c r="E104" s="236"/>
      <c r="F104" s="211">
        <v>0</v>
      </c>
      <c r="G104" s="236"/>
      <c r="H104" s="215"/>
      <c r="I104" s="215"/>
      <c r="J104" s="215"/>
      <c r="K104" s="211">
        <v>22</v>
      </c>
      <c r="L104" s="236"/>
      <c r="M104" s="215"/>
      <c r="N104" s="215"/>
      <c r="O104" s="215"/>
      <c r="P104" s="211">
        <v>33</v>
      </c>
      <c r="Q104" s="236"/>
      <c r="R104" s="215"/>
      <c r="S104" s="215"/>
      <c r="T104" s="215"/>
      <c r="U104" s="211">
        <v>0</v>
      </c>
      <c r="V104" s="236"/>
      <c r="W104" s="215"/>
      <c r="X104" s="215"/>
      <c r="Y104" s="215"/>
      <c r="Z104" s="184"/>
      <c r="AA104" s="149"/>
      <c r="AB104" s="269" t="s">
        <v>365</v>
      </c>
    </row>
    <row r="105" spans="1:33" s="277" customFormat="1" ht="15.75" hidden="1">
      <c r="A105" s="274"/>
      <c r="B105" s="95" t="s">
        <v>451</v>
      </c>
      <c r="C105" s="54" t="s">
        <v>84</v>
      </c>
      <c r="D105" s="346">
        <v>5</v>
      </c>
      <c r="E105" s="236"/>
      <c r="F105" s="346">
        <v>0</v>
      </c>
      <c r="G105" s="236"/>
      <c r="H105" s="241"/>
      <c r="I105" s="241"/>
      <c r="J105" s="241"/>
      <c r="K105" s="346">
        <v>2</v>
      </c>
      <c r="L105" s="236"/>
      <c r="M105" s="241"/>
      <c r="N105" s="241"/>
      <c r="O105" s="241"/>
      <c r="P105" s="346">
        <v>3</v>
      </c>
      <c r="Q105" s="236"/>
      <c r="R105" s="241"/>
      <c r="S105" s="241"/>
      <c r="T105" s="241"/>
      <c r="U105" s="346">
        <v>0</v>
      </c>
      <c r="V105" s="236"/>
      <c r="W105" s="241"/>
      <c r="X105" s="241"/>
      <c r="Y105" s="241"/>
      <c r="Z105" s="184" t="s">
        <v>387</v>
      </c>
      <c r="AA105" s="275"/>
      <c r="AB105" s="276"/>
      <c r="AC105" s="151"/>
      <c r="AD105" s="151"/>
      <c r="AE105" s="151">
        <v>31</v>
      </c>
      <c r="AF105" s="151"/>
      <c r="AG105" s="151"/>
    </row>
    <row r="106" spans="1:33" s="277" customFormat="1" ht="15.75" hidden="1">
      <c r="A106" s="274"/>
      <c r="B106" s="95" t="s">
        <v>452</v>
      </c>
      <c r="C106" s="54" t="s">
        <v>84</v>
      </c>
      <c r="D106" s="346">
        <v>50</v>
      </c>
      <c r="E106" s="236"/>
      <c r="F106" s="346">
        <v>0</v>
      </c>
      <c r="G106" s="236"/>
      <c r="H106" s="241"/>
      <c r="I106" s="241"/>
      <c r="J106" s="241"/>
      <c r="K106" s="346">
        <v>20</v>
      </c>
      <c r="L106" s="236"/>
      <c r="M106" s="241"/>
      <c r="N106" s="241"/>
      <c r="O106" s="241"/>
      <c r="P106" s="346">
        <v>30</v>
      </c>
      <c r="Q106" s="236"/>
      <c r="R106" s="241"/>
      <c r="S106" s="241"/>
      <c r="T106" s="241"/>
      <c r="U106" s="346">
        <v>0</v>
      </c>
      <c r="V106" s="236"/>
      <c r="W106" s="241"/>
      <c r="X106" s="241"/>
      <c r="Y106" s="241"/>
      <c r="Z106" s="184" t="s">
        <v>387</v>
      </c>
      <c r="AA106" s="275"/>
      <c r="AB106" s="276"/>
      <c r="AC106" s="151"/>
      <c r="AD106" s="151"/>
      <c r="AE106" s="151">
        <v>31</v>
      </c>
      <c r="AF106" s="151"/>
      <c r="AG106" s="151"/>
    </row>
    <row r="107" spans="1:33" s="272" customFormat="1" ht="15.75" hidden="1">
      <c r="A107" s="86"/>
      <c r="B107" s="94" t="s">
        <v>86</v>
      </c>
      <c r="C107" s="52" t="s">
        <v>84</v>
      </c>
      <c r="D107" s="211">
        <v>110</v>
      </c>
      <c r="E107" s="236"/>
      <c r="F107" s="211">
        <v>27</v>
      </c>
      <c r="G107" s="236"/>
      <c r="H107" s="215"/>
      <c r="I107" s="215"/>
      <c r="J107" s="215"/>
      <c r="K107" s="211">
        <v>28</v>
      </c>
      <c r="L107" s="236"/>
      <c r="M107" s="215"/>
      <c r="N107" s="215"/>
      <c r="O107" s="215"/>
      <c r="P107" s="211">
        <v>28</v>
      </c>
      <c r="Q107" s="236"/>
      <c r="R107" s="215"/>
      <c r="S107" s="215"/>
      <c r="T107" s="215"/>
      <c r="U107" s="211">
        <v>27</v>
      </c>
      <c r="V107" s="236"/>
      <c r="W107" s="215"/>
      <c r="X107" s="215"/>
      <c r="Y107" s="215"/>
      <c r="Z107" s="184"/>
      <c r="AA107" s="270"/>
      <c r="AB107" s="271" t="s">
        <v>366</v>
      </c>
      <c r="AC107" s="151"/>
      <c r="AD107" s="151"/>
      <c r="AE107" s="151"/>
      <c r="AF107" s="151"/>
      <c r="AG107" s="151"/>
    </row>
    <row r="108" spans="1:33" s="151" customFormat="1" ht="15.75" hidden="1">
      <c r="A108" s="84"/>
      <c r="B108" s="85" t="s">
        <v>85</v>
      </c>
      <c r="C108" s="52" t="s">
        <v>84</v>
      </c>
      <c r="D108" s="211">
        <v>110</v>
      </c>
      <c r="E108" s="236"/>
      <c r="F108" s="211">
        <v>27</v>
      </c>
      <c r="G108" s="236"/>
      <c r="H108" s="215"/>
      <c r="I108" s="215"/>
      <c r="J108" s="215"/>
      <c r="K108" s="211">
        <v>28</v>
      </c>
      <c r="L108" s="236"/>
      <c r="M108" s="215"/>
      <c r="N108" s="215"/>
      <c r="O108" s="215"/>
      <c r="P108" s="211">
        <v>28</v>
      </c>
      <c r="Q108" s="236"/>
      <c r="R108" s="215"/>
      <c r="S108" s="215"/>
      <c r="T108" s="215"/>
      <c r="U108" s="211">
        <v>27</v>
      </c>
      <c r="V108" s="236"/>
      <c r="W108" s="215"/>
      <c r="X108" s="215"/>
      <c r="Y108" s="215"/>
      <c r="Z108" s="184"/>
      <c r="AA108" s="149"/>
      <c r="AB108" s="269" t="s">
        <v>367</v>
      </c>
    </row>
    <row r="109" spans="1:33" s="282" customFormat="1" ht="15.75" hidden="1">
      <c r="A109" s="278"/>
      <c r="B109" s="95" t="s">
        <v>451</v>
      </c>
      <c r="C109" s="54" t="s">
        <v>84</v>
      </c>
      <c r="D109" s="346">
        <v>10</v>
      </c>
      <c r="E109" s="236"/>
      <c r="F109" s="346">
        <v>2</v>
      </c>
      <c r="G109" s="236"/>
      <c r="H109" s="241"/>
      <c r="I109" s="241"/>
      <c r="J109" s="241"/>
      <c r="K109" s="346">
        <v>3</v>
      </c>
      <c r="L109" s="236"/>
      <c r="M109" s="241"/>
      <c r="N109" s="241"/>
      <c r="O109" s="241"/>
      <c r="P109" s="346">
        <v>3</v>
      </c>
      <c r="Q109" s="236"/>
      <c r="R109" s="241"/>
      <c r="S109" s="241"/>
      <c r="T109" s="241"/>
      <c r="U109" s="346">
        <v>2</v>
      </c>
      <c r="V109" s="236"/>
      <c r="W109" s="241"/>
      <c r="X109" s="241"/>
      <c r="Y109" s="241"/>
      <c r="Z109" s="249" t="s">
        <v>387</v>
      </c>
      <c r="AA109" s="279"/>
      <c r="AB109" s="280"/>
      <c r="AC109" s="281"/>
      <c r="AD109" s="281"/>
      <c r="AE109" s="281">
        <v>31</v>
      </c>
      <c r="AF109" s="281"/>
      <c r="AG109" s="281"/>
    </row>
    <row r="110" spans="1:33" s="282" customFormat="1" ht="15.75" hidden="1">
      <c r="A110" s="278"/>
      <c r="B110" s="95" t="s">
        <v>452</v>
      </c>
      <c r="C110" s="54" t="s">
        <v>84</v>
      </c>
      <c r="D110" s="346">
        <v>100</v>
      </c>
      <c r="E110" s="236"/>
      <c r="F110" s="346">
        <v>25</v>
      </c>
      <c r="G110" s="236"/>
      <c r="H110" s="241"/>
      <c r="I110" s="241"/>
      <c r="J110" s="241"/>
      <c r="K110" s="346">
        <v>25</v>
      </c>
      <c r="L110" s="236"/>
      <c r="M110" s="241"/>
      <c r="N110" s="241"/>
      <c r="O110" s="241"/>
      <c r="P110" s="346">
        <v>25</v>
      </c>
      <c r="Q110" s="236"/>
      <c r="R110" s="241"/>
      <c r="S110" s="241"/>
      <c r="T110" s="241"/>
      <c r="U110" s="346">
        <v>25</v>
      </c>
      <c r="V110" s="236"/>
      <c r="W110" s="241"/>
      <c r="X110" s="241"/>
      <c r="Y110" s="241"/>
      <c r="Z110" s="249" t="s">
        <v>387</v>
      </c>
      <c r="AA110" s="279"/>
      <c r="AB110" s="280"/>
      <c r="AC110" s="281"/>
      <c r="AD110" s="281"/>
      <c r="AE110" s="281">
        <v>31</v>
      </c>
      <c r="AF110" s="281"/>
      <c r="AG110" s="281"/>
    </row>
    <row r="111" spans="1:33" s="267" customFormat="1" ht="15.75" hidden="1">
      <c r="A111" s="37"/>
      <c r="B111" s="77" t="s">
        <v>87</v>
      </c>
      <c r="C111" s="52" t="s">
        <v>88</v>
      </c>
      <c r="D111" s="211">
        <v>330</v>
      </c>
      <c r="E111" s="236"/>
      <c r="F111" s="211">
        <v>77</v>
      </c>
      <c r="G111" s="236"/>
      <c r="H111" s="215"/>
      <c r="I111" s="215"/>
      <c r="J111" s="215"/>
      <c r="K111" s="211">
        <v>88</v>
      </c>
      <c r="L111" s="236"/>
      <c r="M111" s="215"/>
      <c r="N111" s="215"/>
      <c r="O111" s="215"/>
      <c r="P111" s="211">
        <v>88</v>
      </c>
      <c r="Q111" s="236"/>
      <c r="R111" s="215"/>
      <c r="S111" s="215"/>
      <c r="T111" s="215"/>
      <c r="U111" s="211">
        <v>77</v>
      </c>
      <c r="V111" s="236"/>
      <c r="W111" s="215"/>
      <c r="X111" s="215"/>
      <c r="Y111" s="215"/>
      <c r="Z111" s="184"/>
      <c r="AA111" s="266"/>
      <c r="AB111" s="150" t="s">
        <v>368</v>
      </c>
      <c r="AC111" s="151"/>
      <c r="AD111" s="151"/>
      <c r="AE111" s="151"/>
      <c r="AF111" s="151"/>
      <c r="AG111" s="151"/>
    </row>
    <row r="112" spans="1:33" s="262" customFormat="1" ht="15.75" hidden="1">
      <c r="A112" s="78"/>
      <c r="B112" s="79" t="s">
        <v>89</v>
      </c>
      <c r="C112" s="52" t="s">
        <v>88</v>
      </c>
      <c r="D112" s="211">
        <v>60</v>
      </c>
      <c r="E112" s="236"/>
      <c r="F112" s="211">
        <v>15</v>
      </c>
      <c r="G112" s="236"/>
      <c r="H112" s="215"/>
      <c r="I112" s="215"/>
      <c r="J112" s="215"/>
      <c r="K112" s="211">
        <v>15</v>
      </c>
      <c r="L112" s="236"/>
      <c r="M112" s="215"/>
      <c r="N112" s="215"/>
      <c r="O112" s="215"/>
      <c r="P112" s="211">
        <v>15</v>
      </c>
      <c r="Q112" s="236"/>
      <c r="R112" s="215"/>
      <c r="S112" s="215"/>
      <c r="T112" s="215"/>
      <c r="U112" s="211">
        <v>15</v>
      </c>
      <c r="V112" s="236"/>
      <c r="W112" s="215"/>
      <c r="X112" s="215"/>
      <c r="Y112" s="215"/>
      <c r="Z112" s="184" t="s">
        <v>390</v>
      </c>
      <c r="AA112" s="150"/>
      <c r="AB112" s="150"/>
      <c r="AC112" s="151"/>
      <c r="AD112" s="151"/>
      <c r="AE112" s="151">
        <v>4</v>
      </c>
      <c r="AF112" s="151"/>
      <c r="AG112" s="151"/>
    </row>
    <row r="113" spans="1:33" s="151" customFormat="1" ht="15.75" hidden="1">
      <c r="A113" s="84"/>
      <c r="B113" s="85" t="s">
        <v>91</v>
      </c>
      <c r="C113" s="52" t="s">
        <v>92</v>
      </c>
      <c r="D113" s="211">
        <v>120</v>
      </c>
      <c r="E113" s="236"/>
      <c r="F113" s="211">
        <v>30</v>
      </c>
      <c r="G113" s="236"/>
      <c r="H113" s="215"/>
      <c r="I113" s="215"/>
      <c r="J113" s="215"/>
      <c r="K113" s="211">
        <v>30</v>
      </c>
      <c r="L113" s="236"/>
      <c r="M113" s="215"/>
      <c r="N113" s="215"/>
      <c r="O113" s="215"/>
      <c r="P113" s="211">
        <v>30</v>
      </c>
      <c r="Q113" s="236"/>
      <c r="R113" s="215"/>
      <c r="S113" s="215"/>
      <c r="T113" s="215"/>
      <c r="U113" s="211">
        <v>30</v>
      </c>
      <c r="V113" s="236"/>
      <c r="W113" s="215"/>
      <c r="X113" s="215"/>
      <c r="Y113" s="215"/>
      <c r="Z113" s="184" t="s">
        <v>390</v>
      </c>
      <c r="AA113" s="149"/>
      <c r="AB113" s="150"/>
      <c r="AE113" s="151">
        <v>4</v>
      </c>
    </row>
    <row r="114" spans="1:33" s="262" customFormat="1" ht="15.75" hidden="1">
      <c r="A114" s="78"/>
      <c r="B114" s="79" t="s">
        <v>93</v>
      </c>
      <c r="C114" s="52" t="s">
        <v>88</v>
      </c>
      <c r="D114" s="211">
        <v>140</v>
      </c>
      <c r="E114" s="236"/>
      <c r="F114" s="211">
        <v>30</v>
      </c>
      <c r="G114" s="236"/>
      <c r="H114" s="215"/>
      <c r="I114" s="215"/>
      <c r="J114" s="215"/>
      <c r="K114" s="211">
        <v>40</v>
      </c>
      <c r="L114" s="236"/>
      <c r="M114" s="215"/>
      <c r="N114" s="215"/>
      <c r="O114" s="215"/>
      <c r="P114" s="211">
        <v>40</v>
      </c>
      <c r="Q114" s="236"/>
      <c r="R114" s="215"/>
      <c r="S114" s="215"/>
      <c r="T114" s="215"/>
      <c r="U114" s="211">
        <v>30</v>
      </c>
      <c r="V114" s="236"/>
      <c r="W114" s="215"/>
      <c r="X114" s="215"/>
      <c r="Y114" s="215"/>
      <c r="Z114" s="184" t="s">
        <v>390</v>
      </c>
      <c r="AA114" s="150"/>
      <c r="AB114" s="150"/>
      <c r="AC114" s="151"/>
      <c r="AD114" s="151"/>
      <c r="AE114" s="151">
        <v>4</v>
      </c>
      <c r="AF114" s="151"/>
      <c r="AG114" s="151"/>
    </row>
    <row r="115" spans="1:33" s="262" customFormat="1" ht="15.75" hidden="1">
      <c r="A115" s="78"/>
      <c r="B115" s="79" t="s">
        <v>95</v>
      </c>
      <c r="C115" s="52" t="s">
        <v>88</v>
      </c>
      <c r="D115" s="211">
        <v>10</v>
      </c>
      <c r="E115" s="236"/>
      <c r="F115" s="211">
        <v>2</v>
      </c>
      <c r="G115" s="236"/>
      <c r="H115" s="215"/>
      <c r="I115" s="215"/>
      <c r="J115" s="215"/>
      <c r="K115" s="211">
        <v>3</v>
      </c>
      <c r="L115" s="236"/>
      <c r="M115" s="215"/>
      <c r="N115" s="215"/>
      <c r="O115" s="215"/>
      <c r="P115" s="211">
        <v>3</v>
      </c>
      <c r="Q115" s="236"/>
      <c r="R115" s="215"/>
      <c r="S115" s="215"/>
      <c r="T115" s="215"/>
      <c r="U115" s="211">
        <v>2</v>
      </c>
      <c r="V115" s="236"/>
      <c r="W115" s="215"/>
      <c r="X115" s="215"/>
      <c r="Y115" s="215"/>
      <c r="Z115" s="184" t="s">
        <v>390</v>
      </c>
      <c r="AA115" s="150"/>
      <c r="AB115" s="150"/>
      <c r="AC115" s="151"/>
      <c r="AD115" s="151"/>
      <c r="AE115" s="151">
        <v>4</v>
      </c>
      <c r="AF115" s="151"/>
      <c r="AG115" s="151"/>
    </row>
    <row r="116" spans="1:33" s="178" customFormat="1" ht="27" hidden="1" customHeight="1">
      <c r="A116" s="96"/>
      <c r="B116" s="73" t="s">
        <v>453</v>
      </c>
      <c r="C116" s="52"/>
      <c r="D116" s="211"/>
      <c r="E116" s="215"/>
      <c r="F116" s="211"/>
      <c r="G116" s="215"/>
      <c r="H116" s="215"/>
      <c r="I116" s="215"/>
      <c r="J116" s="215"/>
      <c r="K116" s="211"/>
      <c r="L116" s="215"/>
      <c r="M116" s="215"/>
      <c r="N116" s="215"/>
      <c r="O116" s="215"/>
      <c r="P116" s="211"/>
      <c r="Q116" s="215"/>
      <c r="R116" s="215"/>
      <c r="S116" s="215"/>
      <c r="T116" s="215"/>
      <c r="U116" s="211"/>
      <c r="V116" s="215"/>
      <c r="W116" s="215"/>
      <c r="X116" s="215"/>
      <c r="Y116" s="215"/>
      <c r="Z116" s="184"/>
      <c r="AA116" s="177"/>
      <c r="AB116" s="150"/>
      <c r="AC116" s="151"/>
      <c r="AD116" s="151"/>
      <c r="AE116" s="151"/>
      <c r="AF116" s="151"/>
      <c r="AG116" s="151"/>
    </row>
    <row r="117" spans="1:33" s="267" customFormat="1" ht="15.75" hidden="1">
      <c r="A117" s="76"/>
      <c r="B117" s="77" t="s">
        <v>96</v>
      </c>
      <c r="C117" s="52" t="s">
        <v>24</v>
      </c>
      <c r="D117" s="211">
        <v>7517</v>
      </c>
      <c r="E117" s="236"/>
      <c r="F117" s="211">
        <v>1412</v>
      </c>
      <c r="G117" s="236"/>
      <c r="H117" s="215"/>
      <c r="I117" s="215"/>
      <c r="J117" s="215"/>
      <c r="K117" s="211">
        <v>1884</v>
      </c>
      <c r="L117" s="236"/>
      <c r="M117" s="215"/>
      <c r="N117" s="215"/>
      <c r="O117" s="215"/>
      <c r="P117" s="211">
        <v>2135</v>
      </c>
      <c r="Q117" s="236"/>
      <c r="R117" s="215"/>
      <c r="S117" s="215"/>
      <c r="T117" s="215"/>
      <c r="U117" s="211">
        <v>2086</v>
      </c>
      <c r="V117" s="236"/>
      <c r="W117" s="215"/>
      <c r="X117" s="215"/>
      <c r="Y117" s="215"/>
      <c r="Z117" s="184"/>
      <c r="AA117" s="266"/>
      <c r="AB117" s="150" t="s">
        <v>369</v>
      </c>
      <c r="AC117" s="151"/>
      <c r="AD117" s="151"/>
      <c r="AE117" s="151"/>
      <c r="AF117" s="151"/>
      <c r="AG117" s="151"/>
    </row>
    <row r="118" spans="1:33" s="267" customFormat="1" ht="32.25" hidden="1" customHeight="1">
      <c r="A118" s="76"/>
      <c r="B118" s="77" t="s">
        <v>97</v>
      </c>
      <c r="C118" s="52" t="s">
        <v>24</v>
      </c>
      <c r="D118" s="211">
        <v>5062</v>
      </c>
      <c r="E118" s="236"/>
      <c r="F118" s="211">
        <v>811</v>
      </c>
      <c r="G118" s="236"/>
      <c r="H118" s="215"/>
      <c r="I118" s="215"/>
      <c r="J118" s="215"/>
      <c r="K118" s="211">
        <v>1273</v>
      </c>
      <c r="L118" s="236"/>
      <c r="M118" s="215"/>
      <c r="N118" s="215"/>
      <c r="O118" s="215"/>
      <c r="P118" s="211">
        <v>1494</v>
      </c>
      <c r="Q118" s="236"/>
      <c r="R118" s="215"/>
      <c r="S118" s="215"/>
      <c r="T118" s="215"/>
      <c r="U118" s="211">
        <v>1484</v>
      </c>
      <c r="V118" s="236"/>
      <c r="W118" s="215"/>
      <c r="X118" s="215"/>
      <c r="Y118" s="215"/>
      <c r="Z118" s="184"/>
      <c r="AA118" s="266"/>
      <c r="AB118" s="150" t="s">
        <v>370</v>
      </c>
      <c r="AC118" s="151"/>
      <c r="AD118" s="151"/>
      <c r="AE118" s="151"/>
      <c r="AF118" s="151"/>
      <c r="AG118" s="151"/>
    </row>
    <row r="119" spans="1:33" s="267" customFormat="1" ht="15.75" hidden="1">
      <c r="A119" s="76"/>
      <c r="B119" s="85" t="s">
        <v>98</v>
      </c>
      <c r="C119" s="52" t="s">
        <v>24</v>
      </c>
      <c r="D119" s="211">
        <v>115</v>
      </c>
      <c r="E119" s="236"/>
      <c r="F119" s="211">
        <v>30</v>
      </c>
      <c r="G119" s="236"/>
      <c r="H119" s="241"/>
      <c r="I119" s="241"/>
      <c r="J119" s="241"/>
      <c r="K119" s="211">
        <v>30</v>
      </c>
      <c r="L119" s="236"/>
      <c r="M119" s="241"/>
      <c r="N119" s="241"/>
      <c r="O119" s="241"/>
      <c r="P119" s="211">
        <v>30</v>
      </c>
      <c r="Q119" s="236"/>
      <c r="R119" s="241"/>
      <c r="S119" s="241"/>
      <c r="T119" s="241"/>
      <c r="U119" s="211">
        <v>25</v>
      </c>
      <c r="V119" s="236"/>
      <c r="W119" s="241"/>
      <c r="X119" s="241"/>
      <c r="Y119" s="241"/>
      <c r="Z119" s="184" t="s">
        <v>388</v>
      </c>
      <c r="AA119" s="149"/>
      <c r="AB119" s="149"/>
      <c r="AC119" s="151"/>
      <c r="AD119" s="151"/>
      <c r="AE119" s="151">
        <v>22</v>
      </c>
      <c r="AF119" s="151"/>
      <c r="AG119" s="151"/>
    </row>
    <row r="120" spans="1:33" s="267" customFormat="1" ht="15.75" hidden="1">
      <c r="A120" s="76"/>
      <c r="B120" s="85" t="s">
        <v>274</v>
      </c>
      <c r="C120" s="52" t="s">
        <v>24</v>
      </c>
      <c r="D120" s="211">
        <v>4947</v>
      </c>
      <c r="E120" s="236"/>
      <c r="F120" s="211">
        <v>781</v>
      </c>
      <c r="G120" s="236"/>
      <c r="H120" s="241"/>
      <c r="I120" s="241"/>
      <c r="J120" s="241"/>
      <c r="K120" s="211">
        <v>1243</v>
      </c>
      <c r="L120" s="236"/>
      <c r="M120" s="241"/>
      <c r="N120" s="241"/>
      <c r="O120" s="241"/>
      <c r="P120" s="211">
        <v>1464</v>
      </c>
      <c r="Q120" s="236"/>
      <c r="R120" s="241"/>
      <c r="S120" s="241"/>
      <c r="T120" s="241"/>
      <c r="U120" s="211">
        <v>1459</v>
      </c>
      <c r="V120" s="236"/>
      <c r="W120" s="241"/>
      <c r="X120" s="241"/>
      <c r="Y120" s="241"/>
      <c r="Z120" s="184" t="s">
        <v>240</v>
      </c>
      <c r="AA120" s="149"/>
      <c r="AB120" s="149"/>
      <c r="AC120" s="151"/>
      <c r="AD120" s="151"/>
      <c r="AE120" s="151">
        <v>32</v>
      </c>
      <c r="AF120" s="151"/>
      <c r="AG120" s="151"/>
    </row>
    <row r="121" spans="1:33" s="267" customFormat="1" ht="40.5" hidden="1" customHeight="1">
      <c r="A121" s="76"/>
      <c r="B121" s="77" t="s">
        <v>99</v>
      </c>
      <c r="C121" s="52" t="s">
        <v>24</v>
      </c>
      <c r="D121" s="211">
        <v>2285</v>
      </c>
      <c r="E121" s="236"/>
      <c r="F121" s="211">
        <v>571</v>
      </c>
      <c r="G121" s="236"/>
      <c r="H121" s="215"/>
      <c r="I121" s="215"/>
      <c r="J121" s="215"/>
      <c r="K121" s="211">
        <v>571</v>
      </c>
      <c r="L121" s="236"/>
      <c r="M121" s="215"/>
      <c r="N121" s="215"/>
      <c r="O121" s="215"/>
      <c r="P121" s="211">
        <v>571</v>
      </c>
      <c r="Q121" s="236"/>
      <c r="R121" s="215"/>
      <c r="S121" s="215"/>
      <c r="T121" s="215"/>
      <c r="U121" s="211">
        <v>572</v>
      </c>
      <c r="V121" s="236"/>
      <c r="W121" s="215"/>
      <c r="X121" s="215"/>
      <c r="Y121" s="215"/>
      <c r="Z121" s="184"/>
      <c r="AA121" s="266"/>
      <c r="AB121" s="150" t="s">
        <v>371</v>
      </c>
      <c r="AC121" s="151"/>
      <c r="AD121" s="151"/>
      <c r="AE121" s="151"/>
      <c r="AF121" s="151"/>
      <c r="AG121" s="151"/>
    </row>
    <row r="122" spans="1:33" s="267" customFormat="1" ht="15.75" hidden="1">
      <c r="A122" s="76"/>
      <c r="B122" s="77" t="s">
        <v>100</v>
      </c>
      <c r="C122" s="52" t="s">
        <v>24</v>
      </c>
      <c r="D122" s="211">
        <v>1625</v>
      </c>
      <c r="E122" s="236"/>
      <c r="F122" s="211">
        <v>406</v>
      </c>
      <c r="G122" s="236"/>
      <c r="H122" s="241"/>
      <c r="I122" s="241"/>
      <c r="J122" s="241"/>
      <c r="K122" s="211">
        <v>406</v>
      </c>
      <c r="L122" s="236"/>
      <c r="M122" s="241"/>
      <c r="N122" s="241"/>
      <c r="O122" s="241"/>
      <c r="P122" s="211">
        <v>406</v>
      </c>
      <c r="Q122" s="236"/>
      <c r="R122" s="241"/>
      <c r="S122" s="241"/>
      <c r="T122" s="241"/>
      <c r="U122" s="211">
        <v>407</v>
      </c>
      <c r="V122" s="236"/>
      <c r="W122" s="241"/>
      <c r="X122" s="241"/>
      <c r="Y122" s="241"/>
      <c r="Z122" s="184" t="s">
        <v>388</v>
      </c>
      <c r="AA122" s="266"/>
      <c r="AB122" s="150"/>
      <c r="AC122" s="151"/>
      <c r="AD122" s="151"/>
      <c r="AE122" s="151">
        <v>22</v>
      </c>
      <c r="AF122" s="151"/>
      <c r="AG122" s="151"/>
    </row>
    <row r="123" spans="1:33" s="267" customFormat="1" ht="15.75" hidden="1">
      <c r="A123" s="90"/>
      <c r="B123" s="77" t="s">
        <v>101</v>
      </c>
      <c r="C123" s="52" t="s">
        <v>24</v>
      </c>
      <c r="D123" s="211">
        <v>660</v>
      </c>
      <c r="E123" s="236"/>
      <c r="F123" s="211">
        <v>165</v>
      </c>
      <c r="G123" s="236"/>
      <c r="H123" s="215"/>
      <c r="I123" s="215"/>
      <c r="J123" s="215"/>
      <c r="K123" s="211">
        <v>165</v>
      </c>
      <c r="L123" s="236"/>
      <c r="M123" s="215"/>
      <c r="N123" s="215"/>
      <c r="O123" s="215"/>
      <c r="P123" s="211">
        <v>165</v>
      </c>
      <c r="Q123" s="236"/>
      <c r="R123" s="215"/>
      <c r="S123" s="215"/>
      <c r="T123" s="215"/>
      <c r="U123" s="211">
        <v>165</v>
      </c>
      <c r="V123" s="236"/>
      <c r="W123" s="215"/>
      <c r="X123" s="215"/>
      <c r="Y123" s="215"/>
      <c r="Z123" s="184"/>
      <c r="AA123" s="266"/>
      <c r="AB123" s="150" t="s">
        <v>372</v>
      </c>
      <c r="AC123" s="151"/>
      <c r="AD123" s="151"/>
      <c r="AE123" s="151"/>
      <c r="AF123" s="151"/>
      <c r="AG123" s="151"/>
    </row>
    <row r="124" spans="1:33" s="267" customFormat="1" ht="15.75" hidden="1">
      <c r="A124" s="97"/>
      <c r="B124" s="98" t="s">
        <v>102</v>
      </c>
      <c r="C124" s="59" t="s">
        <v>24</v>
      </c>
      <c r="D124" s="211">
        <v>60</v>
      </c>
      <c r="E124" s="236"/>
      <c r="F124" s="211">
        <v>15</v>
      </c>
      <c r="G124" s="236"/>
      <c r="H124" s="215"/>
      <c r="I124" s="215"/>
      <c r="J124" s="215"/>
      <c r="K124" s="211">
        <v>15</v>
      </c>
      <c r="L124" s="236"/>
      <c r="M124" s="215"/>
      <c r="N124" s="215"/>
      <c r="O124" s="215"/>
      <c r="P124" s="211">
        <v>15</v>
      </c>
      <c r="Q124" s="236"/>
      <c r="R124" s="215"/>
      <c r="S124" s="215"/>
      <c r="T124" s="215"/>
      <c r="U124" s="211">
        <v>15</v>
      </c>
      <c r="V124" s="236"/>
      <c r="W124" s="215"/>
      <c r="X124" s="215"/>
      <c r="Y124" s="215"/>
      <c r="Z124" s="184" t="s">
        <v>390</v>
      </c>
      <c r="AA124" s="266"/>
      <c r="AB124" s="150"/>
      <c r="AC124" s="151"/>
      <c r="AD124" s="151"/>
      <c r="AE124" s="151">
        <v>4</v>
      </c>
      <c r="AF124" s="151"/>
      <c r="AG124" s="151"/>
    </row>
    <row r="125" spans="1:33" s="267" customFormat="1" ht="15.75" hidden="1">
      <c r="A125" s="76"/>
      <c r="B125" s="77" t="s">
        <v>103</v>
      </c>
      <c r="C125" s="52" t="s">
        <v>24</v>
      </c>
      <c r="D125" s="211">
        <v>600</v>
      </c>
      <c r="E125" s="236"/>
      <c r="F125" s="211">
        <v>150</v>
      </c>
      <c r="G125" s="236"/>
      <c r="H125" s="215"/>
      <c r="I125" s="215"/>
      <c r="J125" s="215"/>
      <c r="K125" s="211">
        <v>150</v>
      </c>
      <c r="L125" s="236"/>
      <c r="M125" s="215"/>
      <c r="N125" s="215"/>
      <c r="O125" s="215"/>
      <c r="P125" s="211">
        <v>150</v>
      </c>
      <c r="Q125" s="236"/>
      <c r="R125" s="215"/>
      <c r="S125" s="215"/>
      <c r="T125" s="215"/>
      <c r="U125" s="211">
        <v>150</v>
      </c>
      <c r="V125" s="236"/>
      <c r="W125" s="215"/>
      <c r="X125" s="215"/>
      <c r="Y125" s="215"/>
      <c r="Z125" s="184" t="s">
        <v>390</v>
      </c>
      <c r="AA125" s="266" t="s">
        <v>250</v>
      </c>
      <c r="AB125" s="150"/>
      <c r="AC125" s="151"/>
      <c r="AD125" s="151"/>
      <c r="AE125" s="151">
        <v>4</v>
      </c>
      <c r="AF125" s="151"/>
      <c r="AG125" s="151"/>
    </row>
    <row r="126" spans="1:33" s="267" customFormat="1" ht="26.25" hidden="1" customHeight="1">
      <c r="A126" s="76"/>
      <c r="B126" s="77" t="s">
        <v>104</v>
      </c>
      <c r="C126" s="52" t="s">
        <v>105</v>
      </c>
      <c r="D126" s="211">
        <v>140</v>
      </c>
      <c r="E126" s="236"/>
      <c r="F126" s="211">
        <v>30</v>
      </c>
      <c r="G126" s="236"/>
      <c r="H126" s="215"/>
      <c r="I126" s="215"/>
      <c r="J126" s="215"/>
      <c r="K126" s="211">
        <v>40</v>
      </c>
      <c r="L126" s="236"/>
      <c r="M126" s="215"/>
      <c r="N126" s="215"/>
      <c r="O126" s="215"/>
      <c r="P126" s="211">
        <v>40</v>
      </c>
      <c r="Q126" s="236"/>
      <c r="R126" s="215"/>
      <c r="S126" s="215"/>
      <c r="T126" s="215"/>
      <c r="U126" s="211">
        <v>30</v>
      </c>
      <c r="V126" s="236"/>
      <c r="W126" s="215"/>
      <c r="X126" s="215"/>
      <c r="Y126" s="215"/>
      <c r="Z126" s="184" t="s">
        <v>390</v>
      </c>
      <c r="AA126" s="266"/>
      <c r="AB126" s="150"/>
      <c r="AC126" s="151"/>
      <c r="AD126" s="151"/>
      <c r="AE126" s="151">
        <v>4</v>
      </c>
      <c r="AF126" s="151"/>
      <c r="AG126" s="151"/>
    </row>
    <row r="127" spans="1:33" s="102" customFormat="1" ht="25.5" hidden="1" customHeight="1">
      <c r="A127" s="283"/>
      <c r="B127" s="99" t="s">
        <v>106</v>
      </c>
      <c r="C127" s="187" t="s">
        <v>92</v>
      </c>
      <c r="D127" s="229">
        <v>30</v>
      </c>
      <c r="E127" s="236"/>
      <c r="F127" s="229">
        <v>0</v>
      </c>
      <c r="G127" s="236"/>
      <c r="H127" s="215"/>
      <c r="I127" s="215"/>
      <c r="J127" s="215"/>
      <c r="K127" s="229">
        <v>0</v>
      </c>
      <c r="L127" s="236"/>
      <c r="M127" s="215"/>
      <c r="N127" s="215"/>
      <c r="O127" s="215"/>
      <c r="P127" s="229">
        <v>30</v>
      </c>
      <c r="Q127" s="236"/>
      <c r="R127" s="215"/>
      <c r="S127" s="215"/>
      <c r="T127" s="215"/>
      <c r="U127" s="229">
        <v>0</v>
      </c>
      <c r="V127" s="236"/>
      <c r="W127" s="215"/>
      <c r="X127" s="215"/>
      <c r="Y127" s="215"/>
      <c r="Z127" s="188" t="s">
        <v>390</v>
      </c>
      <c r="AA127" s="100"/>
      <c r="AB127" s="101"/>
      <c r="AC127" s="261"/>
      <c r="AD127" s="261"/>
      <c r="AE127" s="151">
        <v>4</v>
      </c>
      <c r="AF127" s="261"/>
      <c r="AG127" s="261"/>
    </row>
    <row r="128" spans="1:33" s="267" customFormat="1" ht="39" hidden="1" customHeight="1">
      <c r="A128" s="76"/>
      <c r="B128" s="77" t="s">
        <v>107</v>
      </c>
      <c r="C128" s="52" t="s">
        <v>108</v>
      </c>
      <c r="D128" s="211">
        <v>45062</v>
      </c>
      <c r="E128" s="236"/>
      <c r="F128" s="211">
        <v>8140</v>
      </c>
      <c r="G128" s="236"/>
      <c r="H128" s="215"/>
      <c r="I128" s="215"/>
      <c r="J128" s="215"/>
      <c r="K128" s="211">
        <v>11686</v>
      </c>
      <c r="L128" s="236"/>
      <c r="M128" s="215"/>
      <c r="N128" s="215"/>
      <c r="O128" s="215"/>
      <c r="P128" s="211">
        <v>12784</v>
      </c>
      <c r="Q128" s="236"/>
      <c r="R128" s="215"/>
      <c r="S128" s="215"/>
      <c r="T128" s="215"/>
      <c r="U128" s="211">
        <v>12452</v>
      </c>
      <c r="V128" s="236"/>
      <c r="W128" s="215"/>
      <c r="X128" s="215"/>
      <c r="Y128" s="215"/>
      <c r="Z128" s="184"/>
      <c r="AA128" s="266"/>
      <c r="AB128" s="284" t="s">
        <v>373</v>
      </c>
      <c r="AC128" s="151"/>
      <c r="AD128" s="151"/>
      <c r="AE128" s="151"/>
      <c r="AF128" s="151"/>
      <c r="AG128" s="151"/>
    </row>
    <row r="129" spans="1:33" s="267" customFormat="1" ht="15.75" hidden="1">
      <c r="A129" s="76"/>
      <c r="B129" s="77" t="s">
        <v>109</v>
      </c>
      <c r="C129" s="52" t="s">
        <v>61</v>
      </c>
      <c r="D129" s="211">
        <v>30752</v>
      </c>
      <c r="E129" s="236"/>
      <c r="F129" s="211">
        <v>5428</v>
      </c>
      <c r="G129" s="236"/>
      <c r="H129" s="215"/>
      <c r="I129" s="215"/>
      <c r="J129" s="215"/>
      <c r="K129" s="211">
        <v>8813</v>
      </c>
      <c r="L129" s="236"/>
      <c r="M129" s="215"/>
      <c r="N129" s="215"/>
      <c r="O129" s="215"/>
      <c r="P129" s="211">
        <v>8256</v>
      </c>
      <c r="Q129" s="236"/>
      <c r="R129" s="215"/>
      <c r="S129" s="215"/>
      <c r="T129" s="215"/>
      <c r="U129" s="211">
        <v>8255</v>
      </c>
      <c r="V129" s="236"/>
      <c r="W129" s="215"/>
      <c r="X129" s="215"/>
      <c r="Y129" s="215"/>
      <c r="Z129" s="184"/>
      <c r="AA129" s="266"/>
      <c r="AB129" s="284" t="s">
        <v>374</v>
      </c>
      <c r="AC129" s="151"/>
      <c r="AD129" s="151"/>
      <c r="AE129" s="151"/>
      <c r="AF129" s="151"/>
      <c r="AG129" s="151"/>
    </row>
    <row r="130" spans="1:33" s="262" customFormat="1" ht="15.75" hidden="1">
      <c r="A130" s="78"/>
      <c r="B130" s="79" t="s">
        <v>110</v>
      </c>
      <c r="C130" s="52" t="s">
        <v>61</v>
      </c>
      <c r="D130" s="211">
        <v>10852</v>
      </c>
      <c r="E130" s="236"/>
      <c r="F130" s="215">
        <v>1628</v>
      </c>
      <c r="G130" s="236"/>
      <c r="H130" s="241"/>
      <c r="I130" s="241"/>
      <c r="J130" s="241"/>
      <c r="K130" s="215">
        <v>2713</v>
      </c>
      <c r="L130" s="236"/>
      <c r="M130" s="241"/>
      <c r="N130" s="241"/>
      <c r="O130" s="241"/>
      <c r="P130" s="215">
        <v>3256</v>
      </c>
      <c r="Q130" s="236"/>
      <c r="R130" s="241"/>
      <c r="S130" s="241"/>
      <c r="T130" s="241"/>
      <c r="U130" s="215">
        <v>3255</v>
      </c>
      <c r="V130" s="236"/>
      <c r="W130" s="241"/>
      <c r="X130" s="241"/>
      <c r="Y130" s="241"/>
      <c r="Z130" s="184" t="s">
        <v>392</v>
      </c>
      <c r="AA130" s="150"/>
      <c r="AB130" s="150"/>
      <c r="AC130" s="151"/>
      <c r="AD130" s="151"/>
      <c r="AE130" s="151">
        <v>32</v>
      </c>
      <c r="AF130" s="151"/>
      <c r="AG130" s="151"/>
    </row>
    <row r="131" spans="1:33" s="262" customFormat="1" ht="33" hidden="1" customHeight="1">
      <c r="A131" s="78"/>
      <c r="B131" s="79" t="s">
        <v>271</v>
      </c>
      <c r="C131" s="52" t="s">
        <v>61</v>
      </c>
      <c r="D131" s="211">
        <v>19900</v>
      </c>
      <c r="E131" s="236"/>
      <c r="F131" s="211">
        <v>3800</v>
      </c>
      <c r="G131" s="236"/>
      <c r="H131" s="241"/>
      <c r="I131" s="241"/>
      <c r="J131" s="241"/>
      <c r="K131" s="211">
        <v>6100</v>
      </c>
      <c r="L131" s="236"/>
      <c r="M131" s="241"/>
      <c r="N131" s="241"/>
      <c r="O131" s="241"/>
      <c r="P131" s="211">
        <v>5000</v>
      </c>
      <c r="Q131" s="236"/>
      <c r="R131" s="241"/>
      <c r="S131" s="241"/>
      <c r="T131" s="241"/>
      <c r="U131" s="211">
        <v>5000</v>
      </c>
      <c r="V131" s="236"/>
      <c r="W131" s="241"/>
      <c r="X131" s="241"/>
      <c r="Y131" s="241"/>
      <c r="Z131" s="250" t="s">
        <v>243</v>
      </c>
      <c r="AA131" s="150"/>
      <c r="AB131" s="150"/>
      <c r="AC131" s="151"/>
      <c r="AD131" s="151"/>
      <c r="AE131" s="151">
        <v>6</v>
      </c>
      <c r="AF131" s="151"/>
      <c r="AG131" s="151"/>
    </row>
    <row r="132" spans="1:33" s="267" customFormat="1" ht="15.75" hidden="1">
      <c r="A132" s="76"/>
      <c r="B132" s="77" t="s">
        <v>111</v>
      </c>
      <c r="C132" s="52" t="s">
        <v>61</v>
      </c>
      <c r="D132" s="211">
        <v>6050</v>
      </c>
      <c r="E132" s="236"/>
      <c r="F132" s="211">
        <v>1615</v>
      </c>
      <c r="G132" s="236"/>
      <c r="H132" s="241"/>
      <c r="I132" s="241"/>
      <c r="J132" s="241"/>
      <c r="K132" s="211">
        <v>1465</v>
      </c>
      <c r="L132" s="236"/>
      <c r="M132" s="241"/>
      <c r="N132" s="241"/>
      <c r="O132" s="241"/>
      <c r="P132" s="211">
        <v>1560</v>
      </c>
      <c r="Q132" s="236"/>
      <c r="R132" s="241"/>
      <c r="S132" s="241"/>
      <c r="T132" s="241"/>
      <c r="U132" s="211">
        <v>1410</v>
      </c>
      <c r="V132" s="236"/>
      <c r="W132" s="241"/>
      <c r="X132" s="241"/>
      <c r="Y132" s="241"/>
      <c r="Z132" s="184" t="s">
        <v>391</v>
      </c>
      <c r="AA132" s="266"/>
      <c r="AB132" s="150"/>
      <c r="AC132" s="151"/>
      <c r="AD132" s="151"/>
      <c r="AE132" s="151">
        <v>22</v>
      </c>
      <c r="AF132" s="151"/>
      <c r="AG132" s="151"/>
    </row>
    <row r="133" spans="1:33" s="267" customFormat="1" ht="24.75" hidden="1" customHeight="1">
      <c r="A133" s="76"/>
      <c r="B133" s="77" t="s">
        <v>112</v>
      </c>
      <c r="C133" s="52" t="s">
        <v>71</v>
      </c>
      <c r="D133" s="211">
        <v>7720</v>
      </c>
      <c r="E133" s="236"/>
      <c r="F133" s="211">
        <v>950</v>
      </c>
      <c r="G133" s="236"/>
      <c r="H133" s="215"/>
      <c r="I133" s="215"/>
      <c r="J133" s="215"/>
      <c r="K133" s="211">
        <v>1290</v>
      </c>
      <c r="L133" s="236"/>
      <c r="M133" s="215"/>
      <c r="N133" s="215"/>
      <c r="O133" s="215"/>
      <c r="P133" s="211">
        <v>2810</v>
      </c>
      <c r="Q133" s="236"/>
      <c r="R133" s="215"/>
      <c r="S133" s="215"/>
      <c r="T133" s="215"/>
      <c r="U133" s="211">
        <v>2670</v>
      </c>
      <c r="V133" s="236"/>
      <c r="W133" s="215"/>
      <c r="X133" s="215"/>
      <c r="Y133" s="215"/>
      <c r="Z133" s="184"/>
      <c r="AA133" s="266"/>
      <c r="AB133" s="284" t="s">
        <v>375</v>
      </c>
      <c r="AC133" s="151"/>
      <c r="AD133" s="151"/>
      <c r="AE133" s="151"/>
      <c r="AF133" s="151"/>
      <c r="AG133" s="151"/>
    </row>
    <row r="134" spans="1:33" s="262" customFormat="1" ht="27" hidden="1" customHeight="1">
      <c r="A134" s="78"/>
      <c r="B134" s="79" t="s">
        <v>110</v>
      </c>
      <c r="C134" s="52" t="s">
        <v>71</v>
      </c>
      <c r="D134" s="211">
        <v>4900</v>
      </c>
      <c r="E134" s="236"/>
      <c r="F134" s="211">
        <v>950</v>
      </c>
      <c r="G134" s="236"/>
      <c r="H134" s="241"/>
      <c r="I134" s="241"/>
      <c r="J134" s="241"/>
      <c r="K134" s="211">
        <v>1290</v>
      </c>
      <c r="L134" s="236"/>
      <c r="M134" s="241"/>
      <c r="N134" s="241"/>
      <c r="O134" s="241"/>
      <c r="P134" s="211">
        <v>1400</v>
      </c>
      <c r="Q134" s="236"/>
      <c r="R134" s="241"/>
      <c r="S134" s="241"/>
      <c r="T134" s="241"/>
      <c r="U134" s="211">
        <v>1260</v>
      </c>
      <c r="V134" s="236"/>
      <c r="W134" s="241"/>
      <c r="X134" s="241"/>
      <c r="Y134" s="241"/>
      <c r="Z134" s="184" t="s">
        <v>392</v>
      </c>
      <c r="AA134" s="150"/>
      <c r="AB134" s="150"/>
      <c r="AC134" s="151"/>
      <c r="AD134" s="151"/>
      <c r="AE134" s="151">
        <v>32</v>
      </c>
      <c r="AF134" s="151"/>
      <c r="AG134" s="151"/>
    </row>
    <row r="135" spans="1:33" s="262" customFormat="1" ht="24" hidden="1" customHeight="1">
      <c r="A135" s="78"/>
      <c r="B135" s="79" t="s">
        <v>113</v>
      </c>
      <c r="C135" s="52" t="s">
        <v>71</v>
      </c>
      <c r="D135" s="211">
        <v>2820</v>
      </c>
      <c r="E135" s="236"/>
      <c r="F135" s="211">
        <v>0</v>
      </c>
      <c r="G135" s="236"/>
      <c r="H135" s="241"/>
      <c r="I135" s="241"/>
      <c r="J135" s="241"/>
      <c r="K135" s="211">
        <v>0</v>
      </c>
      <c r="L135" s="236"/>
      <c r="M135" s="241"/>
      <c r="N135" s="241"/>
      <c r="O135" s="241"/>
      <c r="P135" s="211">
        <v>1410</v>
      </c>
      <c r="Q135" s="236"/>
      <c r="R135" s="241"/>
      <c r="S135" s="241"/>
      <c r="T135" s="241"/>
      <c r="U135" s="211">
        <v>1410</v>
      </c>
      <c r="V135" s="236"/>
      <c r="W135" s="241"/>
      <c r="X135" s="241"/>
      <c r="Y135" s="241"/>
      <c r="Z135" s="184" t="s">
        <v>243</v>
      </c>
      <c r="AA135" s="150"/>
      <c r="AB135" s="150"/>
      <c r="AC135" s="151"/>
      <c r="AD135" s="151"/>
      <c r="AE135" s="151">
        <v>6</v>
      </c>
      <c r="AF135" s="151"/>
      <c r="AG135" s="151"/>
    </row>
    <row r="136" spans="1:33" s="267" customFormat="1" ht="27" hidden="1" customHeight="1">
      <c r="A136" s="76"/>
      <c r="B136" s="77" t="s">
        <v>114</v>
      </c>
      <c r="C136" s="52" t="s">
        <v>115</v>
      </c>
      <c r="D136" s="211">
        <v>180</v>
      </c>
      <c r="E136" s="236"/>
      <c r="F136" s="211">
        <v>60</v>
      </c>
      <c r="G136" s="236"/>
      <c r="H136" s="215"/>
      <c r="I136" s="215"/>
      <c r="J136" s="215"/>
      <c r="K136" s="211">
        <v>30</v>
      </c>
      <c r="L136" s="236"/>
      <c r="M136" s="215"/>
      <c r="N136" s="215"/>
      <c r="O136" s="215"/>
      <c r="P136" s="211">
        <v>60</v>
      </c>
      <c r="Q136" s="236"/>
      <c r="R136" s="215"/>
      <c r="S136" s="215"/>
      <c r="T136" s="215"/>
      <c r="U136" s="211">
        <v>30</v>
      </c>
      <c r="V136" s="236"/>
      <c r="W136" s="215"/>
      <c r="X136" s="215"/>
      <c r="Y136" s="215"/>
      <c r="Z136" s="184"/>
      <c r="AA136" s="266"/>
      <c r="AB136" s="284" t="s">
        <v>376</v>
      </c>
      <c r="AC136" s="151"/>
      <c r="AD136" s="151"/>
      <c r="AE136" s="151"/>
      <c r="AF136" s="151"/>
      <c r="AG136" s="151"/>
    </row>
    <row r="137" spans="1:33" s="262" customFormat="1" ht="27" hidden="1" customHeight="1">
      <c r="A137" s="78"/>
      <c r="B137" s="79" t="s">
        <v>110</v>
      </c>
      <c r="C137" s="52" t="s">
        <v>116</v>
      </c>
      <c r="D137" s="211">
        <v>180</v>
      </c>
      <c r="E137" s="236"/>
      <c r="F137" s="211">
        <v>60</v>
      </c>
      <c r="G137" s="236"/>
      <c r="H137" s="241"/>
      <c r="I137" s="241"/>
      <c r="J137" s="241"/>
      <c r="K137" s="211">
        <v>30</v>
      </c>
      <c r="L137" s="236"/>
      <c r="M137" s="241"/>
      <c r="N137" s="241"/>
      <c r="O137" s="241"/>
      <c r="P137" s="211">
        <v>60</v>
      </c>
      <c r="Q137" s="236"/>
      <c r="R137" s="241"/>
      <c r="S137" s="241"/>
      <c r="T137" s="241"/>
      <c r="U137" s="211">
        <v>30</v>
      </c>
      <c r="V137" s="236"/>
      <c r="W137" s="241"/>
      <c r="X137" s="241"/>
      <c r="Y137" s="241"/>
      <c r="Z137" s="184" t="s">
        <v>240</v>
      </c>
      <c r="AA137" s="150"/>
      <c r="AB137" s="150"/>
      <c r="AC137" s="151"/>
      <c r="AD137" s="151"/>
      <c r="AE137" s="151">
        <v>32</v>
      </c>
      <c r="AF137" s="151"/>
      <c r="AG137" s="151"/>
    </row>
    <row r="138" spans="1:33" s="267" customFormat="1" ht="25.5" hidden="1" customHeight="1">
      <c r="A138" s="76"/>
      <c r="B138" s="77" t="s">
        <v>117</v>
      </c>
      <c r="C138" s="52" t="s">
        <v>273</v>
      </c>
      <c r="D138" s="211">
        <v>360</v>
      </c>
      <c r="E138" s="236"/>
      <c r="F138" s="211">
        <v>87</v>
      </c>
      <c r="G138" s="236"/>
      <c r="H138" s="215"/>
      <c r="I138" s="215"/>
      <c r="J138" s="215"/>
      <c r="K138" s="211">
        <v>88</v>
      </c>
      <c r="L138" s="236"/>
      <c r="M138" s="215"/>
      <c r="N138" s="215"/>
      <c r="O138" s="215"/>
      <c r="P138" s="211">
        <v>98</v>
      </c>
      <c r="Q138" s="236"/>
      <c r="R138" s="215"/>
      <c r="S138" s="215"/>
      <c r="T138" s="215"/>
      <c r="U138" s="211">
        <v>87</v>
      </c>
      <c r="V138" s="236"/>
      <c r="W138" s="215"/>
      <c r="X138" s="215"/>
      <c r="Y138" s="215"/>
      <c r="Z138" s="184"/>
      <c r="AA138" s="266"/>
      <c r="AB138" s="284" t="s">
        <v>377</v>
      </c>
      <c r="AC138" s="151"/>
      <c r="AD138" s="151"/>
      <c r="AE138" s="151"/>
      <c r="AF138" s="151"/>
      <c r="AG138" s="151"/>
    </row>
    <row r="139" spans="1:33" s="151" customFormat="1" ht="25.5" hidden="1" customHeight="1">
      <c r="A139" s="84"/>
      <c r="B139" s="85" t="s">
        <v>119</v>
      </c>
      <c r="C139" s="52" t="s">
        <v>118</v>
      </c>
      <c r="D139" s="211">
        <v>60</v>
      </c>
      <c r="E139" s="236"/>
      <c r="F139" s="211">
        <v>15</v>
      </c>
      <c r="G139" s="236"/>
      <c r="H139" s="215"/>
      <c r="I139" s="215"/>
      <c r="J139" s="215"/>
      <c r="K139" s="211">
        <v>15</v>
      </c>
      <c r="L139" s="236"/>
      <c r="M139" s="215"/>
      <c r="N139" s="215"/>
      <c r="O139" s="215"/>
      <c r="P139" s="211">
        <v>15</v>
      </c>
      <c r="Q139" s="236"/>
      <c r="R139" s="215"/>
      <c r="S139" s="215"/>
      <c r="T139" s="215"/>
      <c r="U139" s="211">
        <v>15</v>
      </c>
      <c r="V139" s="236"/>
      <c r="W139" s="215"/>
      <c r="X139" s="215"/>
      <c r="Y139" s="215"/>
      <c r="Z139" s="184" t="s">
        <v>90</v>
      </c>
      <c r="AA139" s="149"/>
      <c r="AB139" s="150"/>
      <c r="AE139" s="151">
        <v>4</v>
      </c>
    </row>
    <row r="140" spans="1:33" s="151" customFormat="1" ht="24" hidden="1" customHeight="1">
      <c r="A140" s="84"/>
      <c r="B140" s="85" t="s">
        <v>272</v>
      </c>
      <c r="C140" s="52" t="s">
        <v>84</v>
      </c>
      <c r="D140" s="347">
        <v>150</v>
      </c>
      <c r="E140" s="236"/>
      <c r="F140" s="347">
        <v>40</v>
      </c>
      <c r="G140" s="236"/>
      <c r="H140" s="215"/>
      <c r="I140" s="215"/>
      <c r="J140" s="215"/>
      <c r="K140" s="347">
        <v>30</v>
      </c>
      <c r="L140" s="236"/>
      <c r="M140" s="215"/>
      <c r="N140" s="215"/>
      <c r="O140" s="215"/>
      <c r="P140" s="347">
        <v>40</v>
      </c>
      <c r="Q140" s="236"/>
      <c r="R140" s="215"/>
      <c r="S140" s="215"/>
      <c r="T140" s="215"/>
      <c r="U140" s="347">
        <v>40</v>
      </c>
      <c r="V140" s="236"/>
      <c r="W140" s="215"/>
      <c r="X140" s="215"/>
      <c r="Y140" s="215"/>
      <c r="Z140" s="184" t="s">
        <v>90</v>
      </c>
      <c r="AA140" s="285" t="s">
        <v>251</v>
      </c>
      <c r="AB140" s="286"/>
      <c r="AE140" s="151">
        <v>4</v>
      </c>
    </row>
    <row r="141" spans="1:33" s="262" customFormat="1" ht="21.75" hidden="1" customHeight="1">
      <c r="A141" s="78"/>
      <c r="B141" s="79" t="s">
        <v>120</v>
      </c>
      <c r="C141" s="52" t="s">
        <v>118</v>
      </c>
      <c r="D141" s="211">
        <v>140</v>
      </c>
      <c r="E141" s="236"/>
      <c r="F141" s="211">
        <v>30</v>
      </c>
      <c r="G141" s="236"/>
      <c r="H141" s="215"/>
      <c r="I141" s="215"/>
      <c r="J141" s="215"/>
      <c r="K141" s="211">
        <v>40</v>
      </c>
      <c r="L141" s="236"/>
      <c r="M141" s="215"/>
      <c r="N141" s="215"/>
      <c r="O141" s="215"/>
      <c r="P141" s="211">
        <v>40</v>
      </c>
      <c r="Q141" s="236"/>
      <c r="R141" s="215"/>
      <c r="S141" s="215"/>
      <c r="T141" s="215"/>
      <c r="U141" s="211">
        <v>30</v>
      </c>
      <c r="V141" s="236"/>
      <c r="W141" s="215"/>
      <c r="X141" s="215"/>
      <c r="Y141" s="215"/>
      <c r="Z141" s="184" t="s">
        <v>94</v>
      </c>
      <c r="AA141" s="150"/>
      <c r="AB141" s="150"/>
      <c r="AC141" s="151"/>
      <c r="AD141" s="151"/>
      <c r="AE141" s="151">
        <v>4</v>
      </c>
      <c r="AF141" s="151"/>
      <c r="AG141" s="151"/>
    </row>
    <row r="142" spans="1:33" s="262" customFormat="1" ht="24.75" hidden="1" customHeight="1">
      <c r="A142" s="78"/>
      <c r="B142" s="79" t="s">
        <v>121</v>
      </c>
      <c r="C142" s="52" t="s">
        <v>118</v>
      </c>
      <c r="D142" s="211">
        <v>10</v>
      </c>
      <c r="E142" s="236"/>
      <c r="F142" s="211">
        <v>2</v>
      </c>
      <c r="G142" s="236"/>
      <c r="H142" s="215"/>
      <c r="I142" s="215"/>
      <c r="J142" s="215"/>
      <c r="K142" s="211">
        <v>3</v>
      </c>
      <c r="L142" s="236"/>
      <c r="M142" s="215"/>
      <c r="N142" s="215"/>
      <c r="O142" s="215"/>
      <c r="P142" s="211">
        <v>3</v>
      </c>
      <c r="Q142" s="236"/>
      <c r="R142" s="215"/>
      <c r="S142" s="215"/>
      <c r="T142" s="215"/>
      <c r="U142" s="211">
        <v>2</v>
      </c>
      <c r="V142" s="236"/>
      <c r="W142" s="215"/>
      <c r="X142" s="215"/>
      <c r="Y142" s="215"/>
      <c r="Z142" s="184" t="s">
        <v>94</v>
      </c>
      <c r="AA142" s="150"/>
      <c r="AB142" s="150"/>
      <c r="AC142" s="151"/>
      <c r="AD142" s="151"/>
      <c r="AE142" s="151">
        <v>4</v>
      </c>
      <c r="AF142" s="151"/>
      <c r="AG142" s="151"/>
    </row>
    <row r="143" spans="1:33" s="178" customFormat="1" ht="15.75" hidden="1">
      <c r="A143" s="96"/>
      <c r="B143" s="73" t="s">
        <v>454</v>
      </c>
      <c r="C143" s="52" t="s">
        <v>122</v>
      </c>
      <c r="D143" s="211">
        <v>580</v>
      </c>
      <c r="E143" s="236"/>
      <c r="F143" s="211">
        <v>150</v>
      </c>
      <c r="G143" s="236"/>
      <c r="H143" s="215"/>
      <c r="I143" s="215"/>
      <c r="J143" s="215"/>
      <c r="K143" s="211">
        <v>340</v>
      </c>
      <c r="L143" s="236"/>
      <c r="M143" s="215"/>
      <c r="N143" s="215"/>
      <c r="O143" s="215"/>
      <c r="P143" s="211">
        <v>210</v>
      </c>
      <c r="Q143" s="236"/>
      <c r="R143" s="215"/>
      <c r="S143" s="215"/>
      <c r="T143" s="215"/>
      <c r="U143" s="211">
        <v>280</v>
      </c>
      <c r="V143" s="236"/>
      <c r="W143" s="215"/>
      <c r="X143" s="215"/>
      <c r="Y143" s="215"/>
      <c r="Z143" s="184"/>
      <c r="AA143" s="177"/>
      <c r="AB143" s="177" t="s">
        <v>378</v>
      </c>
      <c r="AC143" s="151"/>
      <c r="AD143" s="151"/>
      <c r="AE143" s="151"/>
      <c r="AF143" s="151"/>
      <c r="AG143" s="151"/>
    </row>
    <row r="144" spans="1:33" s="289" customFormat="1" ht="15.75" hidden="1">
      <c r="A144" s="287"/>
      <c r="B144" s="98" t="s">
        <v>278</v>
      </c>
      <c r="C144" s="59" t="s">
        <v>61</v>
      </c>
      <c r="D144" s="211">
        <v>500</v>
      </c>
      <c r="E144" s="236"/>
      <c r="F144" s="211">
        <v>120</v>
      </c>
      <c r="G144" s="236"/>
      <c r="H144" s="241"/>
      <c r="I144" s="241"/>
      <c r="J144" s="241"/>
      <c r="K144" s="211">
        <v>130</v>
      </c>
      <c r="L144" s="236"/>
      <c r="M144" s="241"/>
      <c r="N144" s="241"/>
      <c r="O144" s="241"/>
      <c r="P144" s="211">
        <v>130</v>
      </c>
      <c r="Q144" s="236"/>
      <c r="R144" s="241"/>
      <c r="S144" s="241"/>
      <c r="T144" s="241"/>
      <c r="U144" s="211">
        <v>120</v>
      </c>
      <c r="V144" s="236"/>
      <c r="W144" s="241"/>
      <c r="X144" s="241"/>
      <c r="Y144" s="241"/>
      <c r="Z144" s="184" t="s">
        <v>393</v>
      </c>
      <c r="AA144" s="288"/>
      <c r="AB144" s="150"/>
      <c r="AC144" s="151"/>
      <c r="AD144" s="151"/>
      <c r="AE144" s="151">
        <v>21</v>
      </c>
      <c r="AF144" s="151"/>
      <c r="AG144" s="151"/>
    </row>
    <row r="145" spans="1:33" s="289" customFormat="1" ht="15.75" hidden="1">
      <c r="A145" s="290"/>
      <c r="B145" s="77" t="s">
        <v>123</v>
      </c>
      <c r="C145" s="52" t="s">
        <v>61</v>
      </c>
      <c r="D145" s="211">
        <v>300</v>
      </c>
      <c r="E145" s="236"/>
      <c r="F145" s="211">
        <v>0</v>
      </c>
      <c r="G145" s="236"/>
      <c r="H145" s="241"/>
      <c r="I145" s="241"/>
      <c r="J145" s="241"/>
      <c r="K145" s="211">
        <v>170</v>
      </c>
      <c r="L145" s="236"/>
      <c r="M145" s="241"/>
      <c r="N145" s="241"/>
      <c r="O145" s="241"/>
      <c r="P145" s="211">
        <v>0</v>
      </c>
      <c r="Q145" s="236"/>
      <c r="R145" s="241"/>
      <c r="S145" s="241"/>
      <c r="T145" s="241"/>
      <c r="U145" s="211">
        <v>130</v>
      </c>
      <c r="V145" s="236"/>
      <c r="W145" s="241"/>
      <c r="X145" s="241"/>
      <c r="Y145" s="241"/>
      <c r="Z145" s="184" t="s">
        <v>388</v>
      </c>
      <c r="AA145" s="288"/>
      <c r="AB145" s="150"/>
      <c r="AC145" s="151"/>
      <c r="AD145" s="151"/>
      <c r="AE145" s="151">
        <v>22</v>
      </c>
      <c r="AF145" s="151"/>
      <c r="AG145" s="151"/>
    </row>
    <row r="146" spans="1:33" s="289" customFormat="1" ht="15.75" hidden="1">
      <c r="A146" s="37"/>
      <c r="B146" s="77" t="s">
        <v>124</v>
      </c>
      <c r="C146" s="52" t="s">
        <v>122</v>
      </c>
      <c r="D146" s="211">
        <v>180</v>
      </c>
      <c r="E146" s="236"/>
      <c r="F146" s="211">
        <v>30</v>
      </c>
      <c r="G146" s="236"/>
      <c r="H146" s="215"/>
      <c r="I146" s="215"/>
      <c r="J146" s="215"/>
      <c r="K146" s="211">
        <v>40</v>
      </c>
      <c r="L146" s="236"/>
      <c r="M146" s="215"/>
      <c r="N146" s="215"/>
      <c r="O146" s="215"/>
      <c r="P146" s="211">
        <v>80</v>
      </c>
      <c r="Q146" s="236"/>
      <c r="R146" s="215"/>
      <c r="S146" s="215"/>
      <c r="T146" s="215"/>
      <c r="U146" s="211">
        <v>30</v>
      </c>
      <c r="V146" s="236"/>
      <c r="W146" s="215"/>
      <c r="X146" s="215"/>
      <c r="Y146" s="215"/>
      <c r="Z146" s="184"/>
      <c r="AA146" s="288"/>
      <c r="AB146" s="275" t="s">
        <v>379</v>
      </c>
      <c r="AC146" s="151"/>
      <c r="AD146" s="151"/>
      <c r="AE146" s="151"/>
      <c r="AF146" s="151"/>
      <c r="AG146" s="151"/>
    </row>
    <row r="147" spans="1:33" s="262" customFormat="1" ht="15.75" hidden="1">
      <c r="A147" s="78"/>
      <c r="B147" s="79" t="s">
        <v>125</v>
      </c>
      <c r="C147" s="52" t="s">
        <v>61</v>
      </c>
      <c r="D147" s="211">
        <v>40</v>
      </c>
      <c r="E147" s="236"/>
      <c r="F147" s="211">
        <v>0</v>
      </c>
      <c r="G147" s="236"/>
      <c r="H147" s="215"/>
      <c r="I147" s="215"/>
      <c r="J147" s="215"/>
      <c r="K147" s="211">
        <v>0</v>
      </c>
      <c r="L147" s="236"/>
      <c r="M147" s="215"/>
      <c r="N147" s="215"/>
      <c r="O147" s="215"/>
      <c r="P147" s="211">
        <v>40</v>
      </c>
      <c r="Q147" s="236"/>
      <c r="R147" s="215"/>
      <c r="S147" s="215"/>
      <c r="T147" s="215"/>
      <c r="U147" s="211">
        <v>0</v>
      </c>
      <c r="V147" s="236"/>
      <c r="W147" s="215"/>
      <c r="X147" s="215"/>
      <c r="Y147" s="215"/>
      <c r="Z147" s="184" t="s">
        <v>90</v>
      </c>
      <c r="AA147" s="150"/>
      <c r="AB147" s="150"/>
      <c r="AC147" s="151"/>
      <c r="AD147" s="151"/>
      <c r="AE147" s="151">
        <v>4</v>
      </c>
      <c r="AF147" s="151"/>
      <c r="AG147" s="151"/>
    </row>
    <row r="148" spans="1:33" s="262" customFormat="1" ht="15.75" hidden="1">
      <c r="A148" s="78"/>
      <c r="B148" s="79" t="s">
        <v>126</v>
      </c>
      <c r="C148" s="52" t="s">
        <v>122</v>
      </c>
      <c r="D148" s="211">
        <v>140</v>
      </c>
      <c r="E148" s="236"/>
      <c r="F148" s="211">
        <v>30</v>
      </c>
      <c r="G148" s="236"/>
      <c r="H148" s="215"/>
      <c r="I148" s="215"/>
      <c r="J148" s="215"/>
      <c r="K148" s="211">
        <v>40</v>
      </c>
      <c r="L148" s="236"/>
      <c r="M148" s="215"/>
      <c r="N148" s="215"/>
      <c r="O148" s="215"/>
      <c r="P148" s="211">
        <v>40</v>
      </c>
      <c r="Q148" s="236"/>
      <c r="R148" s="215"/>
      <c r="S148" s="215"/>
      <c r="T148" s="215"/>
      <c r="U148" s="211">
        <v>30</v>
      </c>
      <c r="V148" s="236"/>
      <c r="W148" s="215"/>
      <c r="X148" s="215"/>
      <c r="Y148" s="215"/>
      <c r="Z148" s="184" t="s">
        <v>94</v>
      </c>
      <c r="AA148" s="150"/>
      <c r="AB148" s="150"/>
      <c r="AC148" s="151"/>
      <c r="AD148" s="151"/>
      <c r="AE148" s="151">
        <v>4</v>
      </c>
      <c r="AF148" s="151"/>
      <c r="AG148" s="151"/>
    </row>
    <row r="149" spans="1:33" s="178" customFormat="1" ht="25.5" hidden="1" customHeight="1">
      <c r="A149" s="96"/>
      <c r="B149" s="73" t="s">
        <v>455</v>
      </c>
      <c r="C149" s="52" t="s">
        <v>61</v>
      </c>
      <c r="D149" s="211">
        <v>20000</v>
      </c>
      <c r="E149" s="236"/>
      <c r="F149" s="211">
        <v>0</v>
      </c>
      <c r="G149" s="236"/>
      <c r="H149" s="215"/>
      <c r="I149" s="215"/>
      <c r="J149" s="215"/>
      <c r="K149" s="211">
        <v>0</v>
      </c>
      <c r="L149" s="236"/>
      <c r="M149" s="215"/>
      <c r="N149" s="215"/>
      <c r="O149" s="215"/>
      <c r="P149" s="211">
        <v>10000</v>
      </c>
      <c r="Q149" s="236"/>
      <c r="R149" s="215"/>
      <c r="S149" s="215"/>
      <c r="T149" s="215"/>
      <c r="U149" s="211">
        <v>10000</v>
      </c>
      <c r="V149" s="236"/>
      <c r="W149" s="215"/>
      <c r="X149" s="215"/>
      <c r="Y149" s="215"/>
      <c r="Z149" s="184"/>
      <c r="AA149" s="177"/>
      <c r="AB149" s="177" t="s">
        <v>380</v>
      </c>
      <c r="AC149" s="151"/>
      <c r="AD149" s="151"/>
      <c r="AE149" s="151"/>
      <c r="AF149" s="151"/>
      <c r="AG149" s="151"/>
    </row>
    <row r="150" spans="1:33" s="267" customFormat="1" ht="15.75" hidden="1">
      <c r="A150" s="76"/>
      <c r="B150" s="77" t="s">
        <v>252</v>
      </c>
      <c r="C150" s="52" t="s">
        <v>61</v>
      </c>
      <c r="D150" s="211">
        <v>20000</v>
      </c>
      <c r="E150" s="236"/>
      <c r="F150" s="211">
        <v>0</v>
      </c>
      <c r="G150" s="236"/>
      <c r="H150" s="241"/>
      <c r="I150" s="241"/>
      <c r="J150" s="241"/>
      <c r="K150" s="211">
        <v>0</v>
      </c>
      <c r="L150" s="236"/>
      <c r="M150" s="241"/>
      <c r="N150" s="241"/>
      <c r="O150" s="241"/>
      <c r="P150" s="211">
        <v>10000</v>
      </c>
      <c r="Q150" s="236"/>
      <c r="R150" s="241"/>
      <c r="S150" s="241"/>
      <c r="T150" s="241"/>
      <c r="U150" s="211">
        <v>10000</v>
      </c>
      <c r="V150" s="236"/>
      <c r="W150" s="241"/>
      <c r="X150" s="241"/>
      <c r="Y150" s="241"/>
      <c r="Z150" s="184" t="s">
        <v>393</v>
      </c>
      <c r="AA150" s="266"/>
      <c r="AB150" s="150"/>
      <c r="AC150" s="151"/>
      <c r="AD150" s="151"/>
      <c r="AE150" s="151">
        <v>21</v>
      </c>
      <c r="AF150" s="151"/>
      <c r="AG150" s="151"/>
    </row>
    <row r="151" spans="1:33" s="178" customFormat="1" ht="15.75">
      <c r="A151" s="96"/>
      <c r="B151" s="179" t="s">
        <v>127</v>
      </c>
      <c r="C151" s="185"/>
      <c r="D151" s="215"/>
      <c r="E151" s="215"/>
      <c r="F151" s="215"/>
      <c r="G151" s="236"/>
      <c r="H151" s="215"/>
      <c r="I151" s="215"/>
      <c r="J151" s="215"/>
      <c r="K151" s="215"/>
      <c r="L151" s="236"/>
      <c r="M151" s="215"/>
      <c r="N151" s="215"/>
      <c r="O151" s="215"/>
      <c r="P151" s="215"/>
      <c r="Q151" s="236"/>
      <c r="R151" s="215"/>
      <c r="S151" s="215"/>
      <c r="T151" s="215"/>
      <c r="U151" s="215"/>
      <c r="V151" s="236"/>
      <c r="W151" s="215"/>
      <c r="X151" s="215"/>
      <c r="Y151" s="215"/>
      <c r="Z151" s="184"/>
      <c r="AA151" s="177"/>
      <c r="AB151" s="150"/>
      <c r="AC151" s="151"/>
      <c r="AD151" s="151"/>
      <c r="AE151" s="151"/>
      <c r="AF151" s="151"/>
      <c r="AG151" s="151"/>
    </row>
    <row r="152" spans="1:33" s="178" customFormat="1" ht="15.75" hidden="1">
      <c r="A152" s="96"/>
      <c r="B152" s="73" t="s">
        <v>456</v>
      </c>
      <c r="C152" s="52"/>
      <c r="D152" s="211"/>
      <c r="E152" s="215"/>
      <c r="F152" s="211"/>
      <c r="G152" s="236"/>
      <c r="H152" s="215"/>
      <c r="I152" s="215"/>
      <c r="J152" s="215"/>
      <c r="K152" s="211"/>
      <c r="L152" s="236"/>
      <c r="M152" s="215"/>
      <c r="N152" s="215"/>
      <c r="O152" s="215"/>
      <c r="P152" s="211"/>
      <c r="Q152" s="236"/>
      <c r="R152" s="215"/>
      <c r="S152" s="215"/>
      <c r="T152" s="215"/>
      <c r="U152" s="211"/>
      <c r="V152" s="236"/>
      <c r="W152" s="215"/>
      <c r="X152" s="215"/>
      <c r="Y152" s="215"/>
      <c r="Z152" s="184"/>
      <c r="AA152" s="177"/>
      <c r="AB152" s="150"/>
      <c r="AC152" s="151"/>
      <c r="AD152" s="151"/>
      <c r="AE152" s="151"/>
      <c r="AF152" s="151"/>
      <c r="AG152" s="151"/>
    </row>
    <row r="153" spans="1:33" s="267" customFormat="1" ht="15.75" hidden="1">
      <c r="A153" s="76"/>
      <c r="B153" s="77" t="s">
        <v>128</v>
      </c>
      <c r="C153" s="52" t="s">
        <v>129</v>
      </c>
      <c r="D153" s="211">
        <v>592550</v>
      </c>
      <c r="E153" s="236"/>
      <c r="F153" s="211">
        <v>148135</v>
      </c>
      <c r="G153" s="236"/>
      <c r="H153" s="215"/>
      <c r="I153" s="215"/>
      <c r="J153" s="215"/>
      <c r="K153" s="211">
        <v>148140</v>
      </c>
      <c r="L153" s="236"/>
      <c r="M153" s="215"/>
      <c r="N153" s="215"/>
      <c r="O153" s="215"/>
      <c r="P153" s="211">
        <v>148140</v>
      </c>
      <c r="Q153" s="236"/>
      <c r="R153" s="215"/>
      <c r="S153" s="215"/>
      <c r="T153" s="215"/>
      <c r="U153" s="211">
        <v>148135</v>
      </c>
      <c r="V153" s="236"/>
      <c r="W153" s="215"/>
      <c r="X153" s="215"/>
      <c r="Y153" s="215"/>
      <c r="Z153" s="251"/>
      <c r="AA153" s="266"/>
      <c r="AB153" s="284" t="s">
        <v>381</v>
      </c>
      <c r="AC153" s="151"/>
      <c r="AD153" s="151"/>
      <c r="AE153" s="151"/>
      <c r="AF153" s="151"/>
      <c r="AG153" s="151"/>
    </row>
    <row r="154" spans="1:33" s="178" customFormat="1" ht="24" hidden="1" customHeight="1">
      <c r="A154" s="6"/>
      <c r="B154" s="79" t="s">
        <v>130</v>
      </c>
      <c r="C154" s="52" t="s">
        <v>129</v>
      </c>
      <c r="D154" s="348">
        <v>456500</v>
      </c>
      <c r="E154" s="236"/>
      <c r="F154" s="348">
        <v>114125</v>
      </c>
      <c r="G154" s="236"/>
      <c r="H154" s="291"/>
      <c r="I154" s="291"/>
      <c r="J154" s="291"/>
      <c r="K154" s="348">
        <v>114125</v>
      </c>
      <c r="L154" s="236"/>
      <c r="M154" s="291"/>
      <c r="N154" s="291"/>
      <c r="O154" s="291"/>
      <c r="P154" s="348">
        <v>114125</v>
      </c>
      <c r="Q154" s="236"/>
      <c r="R154" s="291"/>
      <c r="S154" s="291"/>
      <c r="T154" s="291"/>
      <c r="U154" s="348">
        <v>114125</v>
      </c>
      <c r="V154" s="236"/>
      <c r="W154" s="291"/>
      <c r="X154" s="291"/>
      <c r="Y154" s="291"/>
      <c r="Z154" s="184"/>
      <c r="AA154" s="177"/>
      <c r="AB154" s="150" t="s">
        <v>485</v>
      </c>
      <c r="AC154" s="151"/>
      <c r="AD154" s="151"/>
      <c r="AE154" s="151"/>
      <c r="AF154" s="151"/>
      <c r="AG154" s="151"/>
    </row>
    <row r="155" spans="1:33" s="262" customFormat="1" ht="22.5" hidden="1" customHeight="1">
      <c r="A155" s="78"/>
      <c r="B155" s="79" t="s">
        <v>518</v>
      </c>
      <c r="C155" s="52" t="s">
        <v>129</v>
      </c>
      <c r="D155" s="211">
        <v>136000</v>
      </c>
      <c r="E155" s="236"/>
      <c r="F155" s="211">
        <v>34000</v>
      </c>
      <c r="G155" s="236"/>
      <c r="H155" s="241"/>
      <c r="I155" s="241"/>
      <c r="J155" s="241"/>
      <c r="K155" s="211">
        <v>34000</v>
      </c>
      <c r="L155" s="236"/>
      <c r="M155" s="241"/>
      <c r="N155" s="241"/>
      <c r="O155" s="241"/>
      <c r="P155" s="211">
        <v>34000</v>
      </c>
      <c r="Q155" s="236"/>
      <c r="R155" s="241"/>
      <c r="S155" s="241"/>
      <c r="T155" s="241"/>
      <c r="U155" s="211">
        <v>34000</v>
      </c>
      <c r="V155" s="236"/>
      <c r="W155" s="241"/>
      <c r="X155" s="241"/>
      <c r="Y155" s="241"/>
      <c r="Z155" s="184" t="s">
        <v>393</v>
      </c>
      <c r="AA155" s="150"/>
      <c r="AB155" s="150"/>
      <c r="AC155" s="151"/>
      <c r="AD155" s="151"/>
      <c r="AE155" s="151">
        <v>21</v>
      </c>
      <c r="AF155" s="151"/>
      <c r="AG155" s="151"/>
    </row>
    <row r="156" spans="1:33" s="262" customFormat="1" ht="15.75" hidden="1">
      <c r="A156" s="78"/>
      <c r="B156" s="79" t="s">
        <v>517</v>
      </c>
      <c r="C156" s="52" t="s">
        <v>129</v>
      </c>
      <c r="D156" s="211">
        <v>50</v>
      </c>
      <c r="E156" s="236"/>
      <c r="F156" s="211">
        <v>10</v>
      </c>
      <c r="G156" s="236"/>
      <c r="H156" s="215"/>
      <c r="I156" s="215"/>
      <c r="J156" s="215"/>
      <c r="K156" s="211">
        <v>15</v>
      </c>
      <c r="L156" s="236"/>
      <c r="M156" s="215"/>
      <c r="N156" s="215"/>
      <c r="O156" s="215"/>
      <c r="P156" s="211">
        <v>15</v>
      </c>
      <c r="Q156" s="236"/>
      <c r="R156" s="215"/>
      <c r="S156" s="215"/>
      <c r="T156" s="215"/>
      <c r="U156" s="211">
        <v>10</v>
      </c>
      <c r="V156" s="236"/>
      <c r="W156" s="215"/>
      <c r="X156" s="215"/>
      <c r="Y156" s="215"/>
      <c r="Z156" s="184" t="s">
        <v>390</v>
      </c>
      <c r="AA156" s="150"/>
      <c r="AB156" s="150"/>
      <c r="AC156" s="151"/>
      <c r="AD156" s="151"/>
      <c r="AE156" s="151">
        <v>4</v>
      </c>
      <c r="AF156" s="151"/>
      <c r="AG156" s="151"/>
    </row>
    <row r="157" spans="1:33" s="267" customFormat="1" ht="15.75" hidden="1">
      <c r="A157" s="76"/>
      <c r="B157" s="77" t="s">
        <v>131</v>
      </c>
      <c r="C157" s="52" t="s">
        <v>24</v>
      </c>
      <c r="D157" s="215">
        <v>2900</v>
      </c>
      <c r="E157" s="236"/>
      <c r="F157" s="215">
        <v>30</v>
      </c>
      <c r="G157" s="236"/>
      <c r="H157" s="241"/>
      <c r="I157" s="241"/>
      <c r="J157" s="241"/>
      <c r="K157" s="215">
        <v>20</v>
      </c>
      <c r="L157" s="236"/>
      <c r="M157" s="241"/>
      <c r="N157" s="241"/>
      <c r="O157" s="241"/>
      <c r="P157" s="215">
        <v>2350</v>
      </c>
      <c r="Q157" s="236"/>
      <c r="R157" s="241"/>
      <c r="S157" s="241"/>
      <c r="T157" s="241"/>
      <c r="U157" s="215">
        <v>500</v>
      </c>
      <c r="V157" s="236"/>
      <c r="W157" s="241"/>
      <c r="X157" s="241"/>
      <c r="Y157" s="241"/>
      <c r="Z157" s="184" t="s">
        <v>393</v>
      </c>
      <c r="AA157" s="266"/>
      <c r="AB157" s="150"/>
      <c r="AC157" s="151"/>
      <c r="AD157" s="151"/>
      <c r="AE157" s="151">
        <v>21</v>
      </c>
      <c r="AF157" s="151"/>
      <c r="AG157" s="151"/>
    </row>
    <row r="158" spans="1:33" s="267" customFormat="1" ht="15.75" hidden="1">
      <c r="A158" s="37"/>
      <c r="B158" s="77" t="s">
        <v>132</v>
      </c>
      <c r="C158" s="52" t="s">
        <v>133</v>
      </c>
      <c r="D158" s="211">
        <v>136050</v>
      </c>
      <c r="E158" s="236"/>
      <c r="F158" s="211">
        <v>34010</v>
      </c>
      <c r="G158" s="236"/>
      <c r="H158" s="215"/>
      <c r="I158" s="215"/>
      <c r="J158" s="215"/>
      <c r="K158" s="211">
        <v>34015</v>
      </c>
      <c r="L158" s="236"/>
      <c r="M158" s="215"/>
      <c r="N158" s="215"/>
      <c r="O158" s="215"/>
      <c r="P158" s="211">
        <v>34015</v>
      </c>
      <c r="Q158" s="236"/>
      <c r="R158" s="215"/>
      <c r="S158" s="215"/>
      <c r="T158" s="215"/>
      <c r="U158" s="211">
        <v>34010</v>
      </c>
      <c r="V158" s="236"/>
      <c r="W158" s="215"/>
      <c r="X158" s="215"/>
      <c r="Y158" s="215"/>
      <c r="Z158" s="184"/>
      <c r="AA158" s="266"/>
      <c r="AB158" s="284" t="s">
        <v>382</v>
      </c>
      <c r="AC158" s="151"/>
      <c r="AD158" s="151"/>
      <c r="AE158" s="151"/>
      <c r="AF158" s="151"/>
      <c r="AG158" s="151"/>
    </row>
    <row r="159" spans="1:33" s="262" customFormat="1" ht="15.75" hidden="1">
      <c r="A159" s="78"/>
      <c r="B159" s="79" t="s">
        <v>134</v>
      </c>
      <c r="C159" s="52" t="s">
        <v>133</v>
      </c>
      <c r="D159" s="211">
        <v>136000</v>
      </c>
      <c r="E159" s="236"/>
      <c r="F159" s="211">
        <v>34000</v>
      </c>
      <c r="G159" s="236"/>
      <c r="H159" s="241"/>
      <c r="I159" s="241"/>
      <c r="J159" s="241"/>
      <c r="K159" s="211">
        <v>34000</v>
      </c>
      <c r="L159" s="236"/>
      <c r="M159" s="241"/>
      <c r="N159" s="241"/>
      <c r="O159" s="241"/>
      <c r="P159" s="211">
        <v>34000</v>
      </c>
      <c r="Q159" s="236"/>
      <c r="R159" s="241"/>
      <c r="S159" s="241"/>
      <c r="T159" s="241"/>
      <c r="U159" s="211">
        <v>34000</v>
      </c>
      <c r="V159" s="236"/>
      <c r="W159" s="241"/>
      <c r="X159" s="241"/>
      <c r="Y159" s="241"/>
      <c r="Z159" s="184" t="s">
        <v>393</v>
      </c>
      <c r="AA159" s="150"/>
      <c r="AB159" s="150"/>
      <c r="AC159" s="151"/>
      <c r="AD159" s="151"/>
      <c r="AE159" s="151">
        <v>21</v>
      </c>
      <c r="AF159" s="151"/>
      <c r="AG159" s="151"/>
    </row>
    <row r="160" spans="1:33" s="262" customFormat="1" ht="15.75" hidden="1">
      <c r="A160" s="172"/>
      <c r="B160" s="79" t="s">
        <v>135</v>
      </c>
      <c r="C160" s="52" t="s">
        <v>133</v>
      </c>
      <c r="D160" s="211">
        <v>50</v>
      </c>
      <c r="E160" s="236"/>
      <c r="F160" s="211">
        <v>10</v>
      </c>
      <c r="G160" s="236"/>
      <c r="H160" s="215"/>
      <c r="I160" s="215"/>
      <c r="J160" s="215"/>
      <c r="K160" s="211">
        <v>15</v>
      </c>
      <c r="L160" s="236"/>
      <c r="M160" s="215"/>
      <c r="N160" s="215"/>
      <c r="O160" s="215"/>
      <c r="P160" s="211">
        <v>15</v>
      </c>
      <c r="Q160" s="236"/>
      <c r="R160" s="215"/>
      <c r="S160" s="215"/>
      <c r="T160" s="215"/>
      <c r="U160" s="211">
        <v>10</v>
      </c>
      <c r="V160" s="236"/>
      <c r="W160" s="215"/>
      <c r="X160" s="215"/>
      <c r="Y160" s="215"/>
      <c r="Z160" s="184" t="s">
        <v>390</v>
      </c>
      <c r="AA160" s="150"/>
      <c r="AB160" s="150"/>
      <c r="AC160" s="151"/>
      <c r="AD160" s="151"/>
      <c r="AE160" s="151">
        <v>4</v>
      </c>
      <c r="AF160" s="151"/>
      <c r="AG160" s="151"/>
    </row>
    <row r="161" spans="1:33" s="295" customFormat="1" ht="26.25" hidden="1" customHeight="1">
      <c r="A161" s="76"/>
      <c r="B161" s="77" t="s">
        <v>136</v>
      </c>
      <c r="C161" s="52" t="s">
        <v>137</v>
      </c>
      <c r="D161" s="211">
        <v>2014</v>
      </c>
      <c r="E161" s="236"/>
      <c r="F161" s="211">
        <v>498</v>
      </c>
      <c r="G161" s="236"/>
      <c r="H161" s="215"/>
      <c r="I161" s="215"/>
      <c r="J161" s="215"/>
      <c r="K161" s="211">
        <v>509</v>
      </c>
      <c r="L161" s="236"/>
      <c r="M161" s="215"/>
      <c r="N161" s="215"/>
      <c r="O161" s="215"/>
      <c r="P161" s="211">
        <v>508</v>
      </c>
      <c r="Q161" s="236"/>
      <c r="R161" s="215"/>
      <c r="S161" s="215"/>
      <c r="T161" s="215"/>
      <c r="U161" s="211">
        <v>499</v>
      </c>
      <c r="V161" s="236"/>
      <c r="W161" s="215"/>
      <c r="X161" s="215"/>
      <c r="Y161" s="215"/>
      <c r="Z161" s="184"/>
      <c r="AA161" s="292"/>
      <c r="AB161" s="293" t="s">
        <v>383</v>
      </c>
      <c r="AC161" s="294"/>
      <c r="AD161" s="294"/>
      <c r="AE161" s="294"/>
      <c r="AF161" s="294"/>
      <c r="AG161" s="294"/>
    </row>
    <row r="162" spans="1:33" s="297" customFormat="1" ht="15.75" hidden="1">
      <c r="A162" s="104"/>
      <c r="B162" s="105" t="s">
        <v>134</v>
      </c>
      <c r="C162" s="59" t="s">
        <v>137</v>
      </c>
      <c r="D162" s="211">
        <v>1900</v>
      </c>
      <c r="E162" s="236"/>
      <c r="F162" s="349">
        <v>475</v>
      </c>
      <c r="G162" s="236"/>
      <c r="H162" s="241"/>
      <c r="I162" s="241"/>
      <c r="J162" s="241"/>
      <c r="K162" s="349">
        <v>475</v>
      </c>
      <c r="L162" s="236"/>
      <c r="M162" s="241"/>
      <c r="N162" s="241"/>
      <c r="O162" s="241"/>
      <c r="P162" s="349">
        <v>475</v>
      </c>
      <c r="Q162" s="236"/>
      <c r="R162" s="241"/>
      <c r="S162" s="241"/>
      <c r="T162" s="241"/>
      <c r="U162" s="349">
        <v>475</v>
      </c>
      <c r="V162" s="236"/>
      <c r="W162" s="241"/>
      <c r="X162" s="241"/>
      <c r="Y162" s="241"/>
      <c r="Z162" s="221" t="s">
        <v>393</v>
      </c>
      <c r="AA162" s="296"/>
      <c r="AB162" s="296"/>
      <c r="AC162" s="294"/>
      <c r="AD162" s="294"/>
      <c r="AE162" s="294">
        <v>21</v>
      </c>
      <c r="AF162" s="294"/>
      <c r="AG162" s="294"/>
    </row>
    <row r="163" spans="1:33" s="262" customFormat="1" ht="15.75" hidden="1">
      <c r="A163" s="104"/>
      <c r="B163" s="105" t="s">
        <v>515</v>
      </c>
      <c r="C163" s="59" t="s">
        <v>137</v>
      </c>
      <c r="D163" s="211">
        <v>10</v>
      </c>
      <c r="E163" s="236"/>
      <c r="F163" s="349">
        <v>2</v>
      </c>
      <c r="G163" s="236"/>
      <c r="H163" s="215"/>
      <c r="I163" s="215"/>
      <c r="J163" s="215"/>
      <c r="K163" s="349">
        <v>3</v>
      </c>
      <c r="L163" s="236"/>
      <c r="M163" s="215"/>
      <c r="N163" s="215"/>
      <c r="O163" s="215"/>
      <c r="P163" s="349">
        <v>2</v>
      </c>
      <c r="Q163" s="236"/>
      <c r="R163" s="215"/>
      <c r="S163" s="215"/>
      <c r="T163" s="215"/>
      <c r="U163" s="349">
        <v>3</v>
      </c>
      <c r="V163" s="236"/>
      <c r="W163" s="215"/>
      <c r="X163" s="215"/>
      <c r="Y163" s="215"/>
      <c r="Z163" s="221" t="s">
        <v>390</v>
      </c>
      <c r="AA163" s="150"/>
      <c r="AB163" s="150"/>
      <c r="AC163" s="151"/>
      <c r="AD163" s="151"/>
      <c r="AE163" s="151">
        <v>4</v>
      </c>
      <c r="AF163" s="151"/>
      <c r="AG163" s="151"/>
    </row>
    <row r="164" spans="1:33" s="262" customFormat="1" ht="15.75" hidden="1">
      <c r="A164" s="78"/>
      <c r="B164" s="79" t="s">
        <v>516</v>
      </c>
      <c r="C164" s="52" t="s">
        <v>137</v>
      </c>
      <c r="D164" s="211">
        <v>24</v>
      </c>
      <c r="E164" s="236"/>
      <c r="F164" s="347">
        <v>6</v>
      </c>
      <c r="G164" s="236"/>
      <c r="H164" s="215"/>
      <c r="I164" s="215"/>
      <c r="J164" s="215"/>
      <c r="K164" s="347">
        <v>6</v>
      </c>
      <c r="L164" s="236"/>
      <c r="M164" s="215"/>
      <c r="N164" s="215"/>
      <c r="O164" s="215"/>
      <c r="P164" s="347">
        <v>6</v>
      </c>
      <c r="Q164" s="236"/>
      <c r="R164" s="215"/>
      <c r="S164" s="215"/>
      <c r="T164" s="215"/>
      <c r="U164" s="347">
        <v>6</v>
      </c>
      <c r="V164" s="236"/>
      <c r="W164" s="215"/>
      <c r="X164" s="215"/>
      <c r="Y164" s="215"/>
      <c r="Z164" s="184" t="s">
        <v>390</v>
      </c>
      <c r="AA164" s="150" t="s">
        <v>253</v>
      </c>
      <c r="AB164" s="150"/>
      <c r="AC164" s="151"/>
      <c r="AD164" s="151"/>
      <c r="AE164" s="151">
        <v>4</v>
      </c>
      <c r="AF164" s="151"/>
      <c r="AG164" s="151"/>
    </row>
    <row r="165" spans="1:33" s="297" customFormat="1" ht="15.75" hidden="1">
      <c r="A165" s="78"/>
      <c r="B165" s="79" t="s">
        <v>135</v>
      </c>
      <c r="C165" s="52" t="s">
        <v>137</v>
      </c>
      <c r="D165" s="211">
        <v>80</v>
      </c>
      <c r="E165" s="236"/>
      <c r="F165" s="211">
        <v>15</v>
      </c>
      <c r="G165" s="236"/>
      <c r="H165" s="215"/>
      <c r="I165" s="215"/>
      <c r="J165" s="215"/>
      <c r="K165" s="211">
        <v>25</v>
      </c>
      <c r="L165" s="236"/>
      <c r="M165" s="215"/>
      <c r="N165" s="215"/>
      <c r="O165" s="215"/>
      <c r="P165" s="211">
        <v>25</v>
      </c>
      <c r="Q165" s="236"/>
      <c r="R165" s="215"/>
      <c r="S165" s="215"/>
      <c r="T165" s="215"/>
      <c r="U165" s="211">
        <v>15</v>
      </c>
      <c r="V165" s="236"/>
      <c r="W165" s="215"/>
      <c r="X165" s="215"/>
      <c r="Y165" s="215"/>
      <c r="Z165" s="184" t="s">
        <v>390</v>
      </c>
      <c r="AA165" s="296"/>
      <c r="AB165" s="296"/>
      <c r="AC165" s="294"/>
      <c r="AD165" s="294"/>
      <c r="AE165" s="294">
        <v>4</v>
      </c>
      <c r="AF165" s="294"/>
      <c r="AG165" s="294"/>
    </row>
    <row r="166" spans="1:33" s="267" customFormat="1" ht="27" hidden="1" customHeight="1">
      <c r="A166" s="97"/>
      <c r="B166" s="98" t="s">
        <v>275</v>
      </c>
      <c r="C166" s="59" t="s">
        <v>139</v>
      </c>
      <c r="D166" s="349">
        <v>178000</v>
      </c>
      <c r="E166" s="236"/>
      <c r="F166" s="349">
        <v>45625</v>
      </c>
      <c r="G166" s="236"/>
      <c r="H166" s="228"/>
      <c r="I166" s="228"/>
      <c r="J166" s="228"/>
      <c r="K166" s="349">
        <v>44525</v>
      </c>
      <c r="L166" s="236"/>
      <c r="M166" s="228"/>
      <c r="N166" s="228"/>
      <c r="O166" s="228"/>
      <c r="P166" s="349">
        <v>44125</v>
      </c>
      <c r="Q166" s="236"/>
      <c r="R166" s="228"/>
      <c r="S166" s="228"/>
      <c r="T166" s="228"/>
      <c r="U166" s="349">
        <v>43725</v>
      </c>
      <c r="V166" s="236"/>
      <c r="W166" s="228"/>
      <c r="X166" s="228"/>
      <c r="Y166" s="228"/>
      <c r="Z166" s="221"/>
      <c r="AA166" s="266"/>
      <c r="AB166" s="284" t="s">
        <v>384</v>
      </c>
      <c r="AC166" s="151"/>
      <c r="AD166" s="151"/>
      <c r="AE166" s="151"/>
      <c r="AF166" s="151"/>
      <c r="AG166" s="151"/>
    </row>
    <row r="167" spans="1:33" s="151" customFormat="1" ht="24.75" hidden="1" customHeight="1">
      <c r="A167" s="84"/>
      <c r="B167" s="85" t="s">
        <v>140</v>
      </c>
      <c r="C167" s="52" t="s">
        <v>141</v>
      </c>
      <c r="D167" s="211">
        <v>60100</v>
      </c>
      <c r="E167" s="236"/>
      <c r="F167" s="211">
        <v>16125</v>
      </c>
      <c r="G167" s="236"/>
      <c r="H167" s="241"/>
      <c r="I167" s="241"/>
      <c r="J167" s="241"/>
      <c r="K167" s="211">
        <v>12125</v>
      </c>
      <c r="L167" s="236"/>
      <c r="M167" s="241"/>
      <c r="N167" s="241"/>
      <c r="O167" s="241"/>
      <c r="P167" s="211">
        <v>14625</v>
      </c>
      <c r="Q167" s="236"/>
      <c r="R167" s="241"/>
      <c r="S167" s="241"/>
      <c r="T167" s="241"/>
      <c r="U167" s="211">
        <v>14225</v>
      </c>
      <c r="V167" s="236"/>
      <c r="W167" s="241"/>
      <c r="X167" s="241"/>
      <c r="Y167" s="241"/>
      <c r="Z167" s="184" t="s">
        <v>394</v>
      </c>
      <c r="AA167" s="149"/>
      <c r="AB167" s="150"/>
      <c r="AE167" s="151">
        <v>22</v>
      </c>
    </row>
    <row r="168" spans="1:33" s="262" customFormat="1" ht="29.25" hidden="1" customHeight="1">
      <c r="A168" s="37"/>
      <c r="B168" s="79" t="s">
        <v>142</v>
      </c>
      <c r="C168" s="52" t="s">
        <v>141</v>
      </c>
      <c r="D168" s="211">
        <v>7100</v>
      </c>
      <c r="E168" s="236"/>
      <c r="F168" s="211">
        <v>1800</v>
      </c>
      <c r="G168" s="236"/>
      <c r="H168" s="215"/>
      <c r="I168" s="215"/>
      <c r="J168" s="215"/>
      <c r="K168" s="211">
        <v>1700</v>
      </c>
      <c r="L168" s="236"/>
      <c r="M168" s="215"/>
      <c r="N168" s="215"/>
      <c r="O168" s="215"/>
      <c r="P168" s="211">
        <v>1800</v>
      </c>
      <c r="Q168" s="236"/>
      <c r="R168" s="215"/>
      <c r="S168" s="215"/>
      <c r="T168" s="215"/>
      <c r="U168" s="211">
        <v>1800</v>
      </c>
      <c r="V168" s="236"/>
      <c r="W168" s="215"/>
      <c r="X168" s="215"/>
      <c r="Y168" s="215"/>
      <c r="Z168" s="184"/>
      <c r="AA168" s="150"/>
      <c r="AB168" s="150" t="s">
        <v>385</v>
      </c>
      <c r="AC168" s="151"/>
      <c r="AD168" s="151"/>
      <c r="AE168" s="151"/>
      <c r="AF168" s="151"/>
      <c r="AG168" s="151"/>
    </row>
    <row r="169" spans="1:33" s="262" customFormat="1" ht="29.25" hidden="1" customHeight="1">
      <c r="A169" s="78"/>
      <c r="B169" s="83" t="s">
        <v>143</v>
      </c>
      <c r="C169" s="52" t="s">
        <v>141</v>
      </c>
      <c r="D169" s="211">
        <v>4300</v>
      </c>
      <c r="E169" s="236"/>
      <c r="F169" s="211">
        <v>1100</v>
      </c>
      <c r="G169" s="236"/>
      <c r="H169" s="241"/>
      <c r="I169" s="241"/>
      <c r="J169" s="241"/>
      <c r="K169" s="211">
        <v>1000</v>
      </c>
      <c r="L169" s="236"/>
      <c r="M169" s="241"/>
      <c r="N169" s="241"/>
      <c r="O169" s="241"/>
      <c r="P169" s="211">
        <v>1100</v>
      </c>
      <c r="Q169" s="236"/>
      <c r="R169" s="241"/>
      <c r="S169" s="241"/>
      <c r="T169" s="241"/>
      <c r="U169" s="211">
        <v>1100</v>
      </c>
      <c r="V169" s="236"/>
      <c r="W169" s="241"/>
      <c r="X169" s="241"/>
      <c r="Y169" s="241"/>
      <c r="Z169" s="251" t="s">
        <v>400</v>
      </c>
      <c r="AA169" s="150"/>
      <c r="AB169" s="150"/>
      <c r="AC169" s="151"/>
      <c r="AD169" s="151"/>
      <c r="AE169" s="151">
        <v>23</v>
      </c>
      <c r="AF169" s="151"/>
      <c r="AG169" s="151"/>
    </row>
    <row r="170" spans="1:33" s="262" customFormat="1" ht="23.25" hidden="1" customHeight="1">
      <c r="A170" s="78"/>
      <c r="B170" s="83" t="s">
        <v>144</v>
      </c>
      <c r="C170" s="52" t="s">
        <v>141</v>
      </c>
      <c r="D170" s="211">
        <v>2800</v>
      </c>
      <c r="E170" s="236"/>
      <c r="F170" s="211">
        <v>700</v>
      </c>
      <c r="G170" s="236"/>
      <c r="H170" s="241"/>
      <c r="I170" s="241"/>
      <c r="J170" s="241"/>
      <c r="K170" s="211">
        <v>700</v>
      </c>
      <c r="L170" s="236"/>
      <c r="M170" s="241"/>
      <c r="N170" s="241"/>
      <c r="O170" s="241"/>
      <c r="P170" s="211">
        <v>700</v>
      </c>
      <c r="Q170" s="236"/>
      <c r="R170" s="241"/>
      <c r="S170" s="241"/>
      <c r="T170" s="241"/>
      <c r="U170" s="211">
        <v>700</v>
      </c>
      <c r="V170" s="236"/>
      <c r="W170" s="241"/>
      <c r="X170" s="241"/>
      <c r="Y170" s="241"/>
      <c r="Z170" s="251" t="s">
        <v>400</v>
      </c>
      <c r="AA170" s="150"/>
      <c r="AB170" s="150"/>
      <c r="AC170" s="151"/>
      <c r="AD170" s="151"/>
      <c r="AE170" s="151">
        <v>23</v>
      </c>
      <c r="AF170" s="151"/>
      <c r="AG170" s="151"/>
    </row>
    <row r="171" spans="1:33" s="262" customFormat="1" ht="27" hidden="1" customHeight="1">
      <c r="A171" s="78"/>
      <c r="B171" s="79" t="s">
        <v>134</v>
      </c>
      <c r="C171" s="52" t="s">
        <v>141</v>
      </c>
      <c r="D171" s="211">
        <v>110000</v>
      </c>
      <c r="E171" s="236"/>
      <c r="F171" s="211">
        <v>27500</v>
      </c>
      <c r="G171" s="236"/>
      <c r="H171" s="241"/>
      <c r="I171" s="241"/>
      <c r="J171" s="241"/>
      <c r="K171" s="211">
        <v>27500</v>
      </c>
      <c r="L171" s="236"/>
      <c r="M171" s="241"/>
      <c r="N171" s="241"/>
      <c r="O171" s="241"/>
      <c r="P171" s="211">
        <v>27500</v>
      </c>
      <c r="Q171" s="236"/>
      <c r="R171" s="241"/>
      <c r="S171" s="241"/>
      <c r="T171" s="241"/>
      <c r="U171" s="211">
        <v>27500</v>
      </c>
      <c r="V171" s="236"/>
      <c r="W171" s="241"/>
      <c r="X171" s="241"/>
      <c r="Y171" s="241"/>
      <c r="Z171" s="184" t="s">
        <v>393</v>
      </c>
      <c r="AA171" s="150"/>
      <c r="AB171" s="150"/>
      <c r="AC171" s="151"/>
      <c r="AD171" s="151"/>
      <c r="AE171" s="151">
        <v>21</v>
      </c>
      <c r="AF171" s="151"/>
      <c r="AG171" s="151"/>
    </row>
    <row r="172" spans="1:33" s="262" customFormat="1" ht="26.25" hidden="1" customHeight="1">
      <c r="A172" s="78"/>
      <c r="B172" s="79" t="s">
        <v>138</v>
      </c>
      <c r="C172" s="52" t="s">
        <v>141</v>
      </c>
      <c r="D172" s="211">
        <v>800</v>
      </c>
      <c r="E172" s="236"/>
      <c r="F172" s="211">
        <v>200</v>
      </c>
      <c r="G172" s="236"/>
      <c r="H172" s="215"/>
      <c r="I172" s="215"/>
      <c r="J172" s="215"/>
      <c r="K172" s="211">
        <v>200</v>
      </c>
      <c r="L172" s="236"/>
      <c r="M172" s="215"/>
      <c r="N172" s="215"/>
      <c r="O172" s="215"/>
      <c r="P172" s="211">
        <v>200</v>
      </c>
      <c r="Q172" s="236"/>
      <c r="R172" s="215"/>
      <c r="S172" s="215"/>
      <c r="T172" s="215"/>
      <c r="U172" s="211">
        <v>200</v>
      </c>
      <c r="V172" s="236"/>
      <c r="W172" s="215"/>
      <c r="X172" s="215"/>
      <c r="Y172" s="215"/>
      <c r="Z172" s="184" t="s">
        <v>390</v>
      </c>
      <c r="AA172" s="150"/>
      <c r="AB172" s="150"/>
      <c r="AC172" s="151"/>
      <c r="AD172" s="151"/>
      <c r="AE172" s="151">
        <v>4</v>
      </c>
      <c r="AF172" s="151"/>
      <c r="AG172" s="151"/>
    </row>
    <row r="173" spans="1:33" s="267" customFormat="1" ht="15.75" hidden="1">
      <c r="A173" s="76"/>
      <c r="B173" s="77" t="s">
        <v>145</v>
      </c>
      <c r="C173" s="52" t="s">
        <v>92</v>
      </c>
      <c r="D173" s="211">
        <v>1200</v>
      </c>
      <c r="E173" s="236"/>
      <c r="F173" s="211">
        <v>300</v>
      </c>
      <c r="G173" s="236"/>
      <c r="H173" s="241"/>
      <c r="I173" s="241"/>
      <c r="J173" s="241"/>
      <c r="K173" s="211">
        <v>300</v>
      </c>
      <c r="L173" s="236"/>
      <c r="M173" s="241"/>
      <c r="N173" s="241"/>
      <c r="O173" s="241"/>
      <c r="P173" s="211">
        <v>300</v>
      </c>
      <c r="Q173" s="236"/>
      <c r="R173" s="241"/>
      <c r="S173" s="241"/>
      <c r="T173" s="241"/>
      <c r="U173" s="211">
        <v>300</v>
      </c>
      <c r="V173" s="236"/>
      <c r="W173" s="241"/>
      <c r="X173" s="241"/>
      <c r="Y173" s="241"/>
      <c r="Z173" s="184" t="s">
        <v>393</v>
      </c>
      <c r="AA173" s="266"/>
      <c r="AB173" s="150"/>
      <c r="AC173" s="151"/>
      <c r="AD173" s="151"/>
      <c r="AE173" s="151">
        <v>21</v>
      </c>
      <c r="AF173" s="151"/>
      <c r="AG173" s="151"/>
    </row>
    <row r="174" spans="1:33" s="178" customFormat="1" ht="38.25" hidden="1" customHeight="1">
      <c r="A174" s="96"/>
      <c r="B174" s="77" t="s">
        <v>146</v>
      </c>
      <c r="C174" s="52" t="s">
        <v>147</v>
      </c>
      <c r="D174" s="211">
        <v>16200</v>
      </c>
      <c r="E174" s="236"/>
      <c r="F174" s="211">
        <v>3600</v>
      </c>
      <c r="G174" s="236"/>
      <c r="H174" s="215"/>
      <c r="I174" s="215"/>
      <c r="J174" s="215"/>
      <c r="K174" s="211">
        <v>3500</v>
      </c>
      <c r="L174" s="236"/>
      <c r="M174" s="215"/>
      <c r="N174" s="215"/>
      <c r="O174" s="215"/>
      <c r="P174" s="211">
        <v>4550</v>
      </c>
      <c r="Q174" s="236"/>
      <c r="R174" s="215"/>
      <c r="S174" s="215"/>
      <c r="T174" s="215"/>
      <c r="U174" s="211">
        <v>4550</v>
      </c>
      <c r="V174" s="236"/>
      <c r="W174" s="215"/>
      <c r="X174" s="215"/>
      <c r="Y174" s="215"/>
      <c r="Z174" s="184"/>
      <c r="AA174" s="177"/>
      <c r="AB174" s="298" t="s">
        <v>386</v>
      </c>
      <c r="AC174" s="151"/>
      <c r="AD174" s="151"/>
      <c r="AE174" s="151"/>
      <c r="AF174" s="151"/>
      <c r="AG174" s="151"/>
    </row>
    <row r="175" spans="1:33" s="262" customFormat="1" ht="15.75" hidden="1">
      <c r="A175" s="78"/>
      <c r="B175" s="79" t="s">
        <v>148</v>
      </c>
      <c r="C175" s="52" t="s">
        <v>69</v>
      </c>
      <c r="D175" s="211">
        <v>400</v>
      </c>
      <c r="E175" s="236"/>
      <c r="F175" s="211">
        <v>100</v>
      </c>
      <c r="G175" s="236"/>
      <c r="H175" s="241"/>
      <c r="I175" s="241"/>
      <c r="J175" s="241"/>
      <c r="K175" s="211">
        <v>100</v>
      </c>
      <c r="L175" s="236"/>
      <c r="M175" s="241"/>
      <c r="N175" s="241"/>
      <c r="O175" s="241"/>
      <c r="P175" s="211">
        <v>100</v>
      </c>
      <c r="Q175" s="236"/>
      <c r="R175" s="241"/>
      <c r="S175" s="241"/>
      <c r="T175" s="241"/>
      <c r="U175" s="211">
        <v>100</v>
      </c>
      <c r="V175" s="236"/>
      <c r="W175" s="241"/>
      <c r="X175" s="241"/>
      <c r="Y175" s="241"/>
      <c r="Z175" s="184" t="s">
        <v>387</v>
      </c>
      <c r="AA175" s="150"/>
      <c r="AB175" s="150"/>
      <c r="AC175" s="151"/>
      <c r="AD175" s="151"/>
      <c r="AE175" s="151">
        <v>31</v>
      </c>
      <c r="AF175" s="151"/>
      <c r="AG175" s="151"/>
    </row>
    <row r="176" spans="1:33" s="151" customFormat="1" ht="15.75" hidden="1">
      <c r="A176" s="84"/>
      <c r="B176" s="85" t="s">
        <v>149</v>
      </c>
      <c r="C176" s="52" t="s">
        <v>150</v>
      </c>
      <c r="D176" s="211">
        <v>15800</v>
      </c>
      <c r="E176" s="236"/>
      <c r="F176" s="211">
        <v>3500</v>
      </c>
      <c r="G176" s="236"/>
      <c r="H176" s="241"/>
      <c r="I176" s="241"/>
      <c r="J176" s="241"/>
      <c r="K176" s="211">
        <v>3400</v>
      </c>
      <c r="L176" s="236"/>
      <c r="M176" s="241"/>
      <c r="N176" s="241"/>
      <c r="O176" s="241"/>
      <c r="P176" s="211">
        <v>4450</v>
      </c>
      <c r="Q176" s="236"/>
      <c r="R176" s="241"/>
      <c r="S176" s="241"/>
      <c r="T176" s="241"/>
      <c r="U176" s="211">
        <v>4450</v>
      </c>
      <c r="V176" s="236"/>
      <c r="W176" s="241"/>
      <c r="X176" s="241"/>
      <c r="Y176" s="241"/>
      <c r="Z176" s="184" t="s">
        <v>388</v>
      </c>
      <c r="AA176" s="149"/>
      <c r="AB176" s="150"/>
      <c r="AE176" s="151">
        <v>22</v>
      </c>
    </row>
    <row r="177" spans="1:33" s="178" customFormat="1" ht="15.75" hidden="1">
      <c r="A177" s="96"/>
      <c r="B177" s="73" t="s">
        <v>457</v>
      </c>
      <c r="C177" s="52"/>
      <c r="D177" s="211"/>
      <c r="E177" s="236"/>
      <c r="F177" s="211"/>
      <c r="G177" s="236"/>
      <c r="H177" s="241"/>
      <c r="I177" s="241"/>
      <c r="J177" s="241"/>
      <c r="K177" s="215"/>
      <c r="L177" s="236"/>
      <c r="M177" s="241"/>
      <c r="N177" s="241"/>
      <c r="O177" s="241"/>
      <c r="P177" s="215"/>
      <c r="Q177" s="236"/>
      <c r="R177" s="241"/>
      <c r="S177" s="241"/>
      <c r="T177" s="241"/>
      <c r="U177" s="211"/>
      <c r="V177" s="236"/>
      <c r="W177" s="241"/>
      <c r="X177" s="241"/>
      <c r="Y177" s="241"/>
      <c r="Z177" s="184"/>
      <c r="AA177" s="177"/>
      <c r="AB177" s="150"/>
      <c r="AC177" s="151"/>
      <c r="AD177" s="151"/>
      <c r="AE177" s="151"/>
      <c r="AF177" s="151"/>
      <c r="AG177" s="151"/>
    </row>
    <row r="178" spans="1:33" s="262" customFormat="1" ht="26.25" hidden="1" customHeight="1">
      <c r="A178" s="78"/>
      <c r="B178" s="77" t="s">
        <v>151</v>
      </c>
      <c r="C178" s="52" t="s">
        <v>152</v>
      </c>
      <c r="D178" s="211">
        <v>350</v>
      </c>
      <c r="E178" s="236"/>
      <c r="F178" s="211">
        <v>90</v>
      </c>
      <c r="G178" s="236"/>
      <c r="H178" s="241"/>
      <c r="I178" s="241"/>
      <c r="J178" s="241"/>
      <c r="K178" s="211">
        <v>85</v>
      </c>
      <c r="L178" s="236"/>
      <c r="M178" s="241"/>
      <c r="N178" s="241"/>
      <c r="O178" s="241"/>
      <c r="P178" s="211">
        <v>90</v>
      </c>
      <c r="Q178" s="236"/>
      <c r="R178" s="241"/>
      <c r="S178" s="241"/>
      <c r="T178" s="241"/>
      <c r="U178" s="211">
        <v>85</v>
      </c>
      <c r="V178" s="236"/>
      <c r="W178" s="241"/>
      <c r="X178" s="241"/>
      <c r="Y178" s="241"/>
      <c r="Z178" s="184" t="s">
        <v>393</v>
      </c>
      <c r="AA178" s="150"/>
      <c r="AB178" s="150"/>
      <c r="AC178" s="151"/>
      <c r="AD178" s="151"/>
      <c r="AE178" s="151">
        <v>21</v>
      </c>
      <c r="AF178" s="151"/>
      <c r="AG178" s="151"/>
    </row>
    <row r="179" spans="1:33" s="262" customFormat="1" ht="28.5" hidden="1" customHeight="1">
      <c r="A179" s="78"/>
      <c r="B179" s="77" t="s">
        <v>153</v>
      </c>
      <c r="C179" s="52" t="s">
        <v>152</v>
      </c>
      <c r="D179" s="211">
        <v>5</v>
      </c>
      <c r="E179" s="236"/>
      <c r="F179" s="211">
        <v>2</v>
      </c>
      <c r="G179" s="236"/>
      <c r="H179" s="241"/>
      <c r="I179" s="241"/>
      <c r="J179" s="241"/>
      <c r="K179" s="211">
        <v>1</v>
      </c>
      <c r="L179" s="236"/>
      <c r="M179" s="241"/>
      <c r="N179" s="241"/>
      <c r="O179" s="241"/>
      <c r="P179" s="211">
        <v>1</v>
      </c>
      <c r="Q179" s="236"/>
      <c r="R179" s="241"/>
      <c r="S179" s="241"/>
      <c r="T179" s="241"/>
      <c r="U179" s="211">
        <v>1</v>
      </c>
      <c r="V179" s="236"/>
      <c r="W179" s="241"/>
      <c r="X179" s="241"/>
      <c r="Y179" s="241"/>
      <c r="Z179" s="184" t="s">
        <v>393</v>
      </c>
      <c r="AA179" s="150"/>
      <c r="AB179" s="150"/>
      <c r="AC179" s="151"/>
      <c r="AD179" s="151"/>
      <c r="AE179" s="151">
        <v>21</v>
      </c>
      <c r="AF179" s="151"/>
      <c r="AG179" s="151"/>
    </row>
    <row r="180" spans="1:33" s="262" customFormat="1" ht="15.75" hidden="1">
      <c r="A180" s="78"/>
      <c r="B180" s="77" t="s">
        <v>154</v>
      </c>
      <c r="C180" s="52" t="s">
        <v>155</v>
      </c>
      <c r="D180" s="211">
        <v>300</v>
      </c>
      <c r="E180" s="236"/>
      <c r="F180" s="211">
        <v>300</v>
      </c>
      <c r="G180" s="236"/>
      <c r="H180" s="241"/>
      <c r="I180" s="241"/>
      <c r="J180" s="241"/>
      <c r="K180" s="211">
        <v>0</v>
      </c>
      <c r="L180" s="236"/>
      <c r="M180" s="241"/>
      <c r="N180" s="241"/>
      <c r="O180" s="241"/>
      <c r="P180" s="211">
        <v>0</v>
      </c>
      <c r="Q180" s="236"/>
      <c r="R180" s="241"/>
      <c r="S180" s="241"/>
      <c r="T180" s="241"/>
      <c r="U180" s="211">
        <v>0</v>
      </c>
      <c r="V180" s="236"/>
      <c r="W180" s="241"/>
      <c r="X180" s="241"/>
      <c r="Y180" s="241"/>
      <c r="Z180" s="184" t="s">
        <v>393</v>
      </c>
      <c r="AA180" s="150"/>
      <c r="AB180" s="150"/>
      <c r="AC180" s="151"/>
      <c r="AD180" s="151"/>
      <c r="AE180" s="151">
        <v>21</v>
      </c>
      <c r="AF180" s="151"/>
      <c r="AG180" s="151"/>
    </row>
    <row r="181" spans="1:33" s="36" customFormat="1" ht="27.75" customHeight="1">
      <c r="A181" s="106"/>
      <c r="B181" s="73" t="s">
        <v>458</v>
      </c>
      <c r="C181" s="52" t="s">
        <v>92</v>
      </c>
      <c r="D181" s="211">
        <v>996</v>
      </c>
      <c r="E181" s="212">
        <f t="shared" ref="E181:E183" si="54">SUM(G181,L181,Q181,V181)</f>
        <v>881</v>
      </c>
      <c r="F181" s="211">
        <v>249</v>
      </c>
      <c r="G181" s="212">
        <f t="shared" ref="G181:G239" si="55">SUM(H181:J181)</f>
        <v>132</v>
      </c>
      <c r="H181" s="211">
        <f>SUM(H182:H183)</f>
        <v>0</v>
      </c>
      <c r="I181" s="211">
        <f>SUM(I182:I183)</f>
        <v>0</v>
      </c>
      <c r="J181" s="211">
        <f>SUM(J182:J183)</f>
        <v>132</v>
      </c>
      <c r="K181" s="211">
        <v>249</v>
      </c>
      <c r="L181" s="212">
        <f t="shared" ref="L181:L239" si="56">SUM(M181:O181)</f>
        <v>206</v>
      </c>
      <c r="M181" s="211">
        <f>SUM(M182:M183)</f>
        <v>41</v>
      </c>
      <c r="N181" s="211">
        <f>SUM(N182:N183)</f>
        <v>115</v>
      </c>
      <c r="O181" s="211">
        <f>SUM(O182:O183)</f>
        <v>50</v>
      </c>
      <c r="P181" s="211">
        <v>249</v>
      </c>
      <c r="Q181" s="212">
        <f t="shared" ref="Q181:Q239" si="57">SUM(R181:T181)</f>
        <v>217</v>
      </c>
      <c r="R181" s="211">
        <f>SUM(R182:R183)</f>
        <v>67</v>
      </c>
      <c r="S181" s="211">
        <f>SUM(S182:S183)</f>
        <v>64</v>
      </c>
      <c r="T181" s="211">
        <f>SUM(T182:T183)</f>
        <v>86</v>
      </c>
      <c r="U181" s="211">
        <v>249</v>
      </c>
      <c r="V181" s="212">
        <f t="shared" ref="V181:V239" si="58">SUM(W181:Y181)</f>
        <v>326</v>
      </c>
      <c r="W181" s="211">
        <f>SUM(W182:W183)</f>
        <v>78</v>
      </c>
      <c r="X181" s="211">
        <f>SUM(X182:X183)</f>
        <v>137</v>
      </c>
      <c r="Y181" s="211">
        <f>SUM(Y182:Y183)</f>
        <v>111</v>
      </c>
      <c r="Z181" s="184"/>
      <c r="AA181" s="35"/>
      <c r="AB181" s="5" t="s">
        <v>395</v>
      </c>
      <c r="AC181" s="18"/>
      <c r="AD181" s="18"/>
      <c r="AE181" s="18"/>
      <c r="AF181" s="18"/>
      <c r="AG181" s="18"/>
    </row>
    <row r="182" spans="1:33" s="42" customFormat="1" ht="21.75" customHeight="1">
      <c r="A182" s="170"/>
      <c r="B182" s="98" t="s">
        <v>279</v>
      </c>
      <c r="C182" s="59" t="s">
        <v>92</v>
      </c>
      <c r="D182" s="211">
        <v>972</v>
      </c>
      <c r="E182" s="212">
        <f t="shared" si="54"/>
        <v>863</v>
      </c>
      <c r="F182" s="211">
        <v>243</v>
      </c>
      <c r="G182" s="212">
        <f t="shared" si="55"/>
        <v>129</v>
      </c>
      <c r="H182" s="235">
        <f>SUM([1]secretary!H182)</f>
        <v>0</v>
      </c>
      <c r="I182" s="235">
        <f>SUM([2]secretary!I182)</f>
        <v>0</v>
      </c>
      <c r="J182" s="235">
        <f>SUM([3]secretary!J182)</f>
        <v>129</v>
      </c>
      <c r="K182" s="211">
        <v>243</v>
      </c>
      <c r="L182" s="212">
        <f t="shared" si="56"/>
        <v>200</v>
      </c>
      <c r="M182" s="235">
        <f>SUM([4]secretary!M182)</f>
        <v>39</v>
      </c>
      <c r="N182" s="235">
        <f>SUM([5]secretary!N182)</f>
        <v>113</v>
      </c>
      <c r="O182" s="235">
        <f>SUM([6]secretary!O182)</f>
        <v>48</v>
      </c>
      <c r="P182" s="211">
        <v>243</v>
      </c>
      <c r="Q182" s="212">
        <f t="shared" si="57"/>
        <v>213</v>
      </c>
      <c r="R182" s="235">
        <f>SUM([7]secretary!R182)</f>
        <v>65</v>
      </c>
      <c r="S182" s="235">
        <f>SUM([8]secretary!S182)</f>
        <v>63</v>
      </c>
      <c r="T182" s="235">
        <f>SUM([9]secretary!T182)</f>
        <v>85</v>
      </c>
      <c r="U182" s="211">
        <v>243</v>
      </c>
      <c r="V182" s="212">
        <f t="shared" si="58"/>
        <v>321</v>
      </c>
      <c r="W182" s="235">
        <f>SUM([10]secretary!W182)</f>
        <v>77</v>
      </c>
      <c r="X182" s="235">
        <f>SUM([11]secretary!X182)</f>
        <v>135</v>
      </c>
      <c r="Y182" s="235">
        <f>SUM([12]secretary!Y182)</f>
        <v>109</v>
      </c>
      <c r="Z182" s="184" t="s">
        <v>180</v>
      </c>
      <c r="AA182" s="5"/>
      <c r="AB182" s="5"/>
      <c r="AC182" s="18"/>
      <c r="AD182" s="18"/>
      <c r="AE182" s="18">
        <v>1</v>
      </c>
      <c r="AF182" s="18"/>
      <c r="AG182" s="18"/>
    </row>
    <row r="183" spans="1:33" s="42" customFormat="1" ht="21.75" customHeight="1">
      <c r="A183" s="169"/>
      <c r="B183" s="77" t="s">
        <v>280</v>
      </c>
      <c r="C183" s="52" t="s">
        <v>92</v>
      </c>
      <c r="D183" s="211">
        <v>24</v>
      </c>
      <c r="E183" s="212">
        <f t="shared" si="54"/>
        <v>18</v>
      </c>
      <c r="F183" s="211">
        <v>6</v>
      </c>
      <c r="G183" s="212">
        <f t="shared" si="55"/>
        <v>3</v>
      </c>
      <c r="H183" s="235">
        <f>SUM([1]secretary!H183)</f>
        <v>0</v>
      </c>
      <c r="I183" s="235">
        <f>SUM([2]secretary!I183)</f>
        <v>0</v>
      </c>
      <c r="J183" s="235">
        <f>SUM([3]secretary!J183)</f>
        <v>3</v>
      </c>
      <c r="K183" s="211">
        <v>6</v>
      </c>
      <c r="L183" s="212">
        <f t="shared" si="56"/>
        <v>6</v>
      </c>
      <c r="M183" s="235">
        <f>SUM([4]secretary!M183)</f>
        <v>2</v>
      </c>
      <c r="N183" s="235">
        <f>SUM([5]secretary!N183)</f>
        <v>2</v>
      </c>
      <c r="O183" s="235">
        <f>SUM([6]secretary!O183)</f>
        <v>2</v>
      </c>
      <c r="P183" s="211">
        <v>6</v>
      </c>
      <c r="Q183" s="212">
        <f t="shared" si="57"/>
        <v>4</v>
      </c>
      <c r="R183" s="235">
        <f>SUM([7]secretary!R183)</f>
        <v>2</v>
      </c>
      <c r="S183" s="235">
        <f>SUM([8]secretary!S183)</f>
        <v>1</v>
      </c>
      <c r="T183" s="235">
        <f>SUM([9]secretary!T183)</f>
        <v>1</v>
      </c>
      <c r="U183" s="211">
        <v>6</v>
      </c>
      <c r="V183" s="212">
        <f t="shared" si="58"/>
        <v>5</v>
      </c>
      <c r="W183" s="235">
        <f>SUM([10]secretary!W183)</f>
        <v>1</v>
      </c>
      <c r="X183" s="235">
        <f>SUM([11]secretary!X183)</f>
        <v>2</v>
      </c>
      <c r="Y183" s="235">
        <f>SUM([12]secretary!Y183)</f>
        <v>2</v>
      </c>
      <c r="Z183" s="184" t="s">
        <v>180</v>
      </c>
      <c r="AA183" s="5"/>
      <c r="AB183" s="5"/>
      <c r="AC183" s="18"/>
      <c r="AD183" s="18"/>
      <c r="AE183" s="18">
        <v>1</v>
      </c>
      <c r="AF183" s="18"/>
      <c r="AG183" s="18"/>
    </row>
    <row r="184" spans="1:33" s="36" customFormat="1" ht="15.75" hidden="1">
      <c r="A184" s="96"/>
      <c r="B184" s="73" t="s">
        <v>459</v>
      </c>
      <c r="C184" s="52" t="s">
        <v>69</v>
      </c>
      <c r="D184" s="211">
        <v>122</v>
      </c>
      <c r="E184" s="212"/>
      <c r="F184" s="211">
        <v>30</v>
      </c>
      <c r="G184" s="212"/>
      <c r="H184" s="211"/>
      <c r="I184" s="211"/>
      <c r="J184" s="211"/>
      <c r="K184" s="211">
        <v>31</v>
      </c>
      <c r="L184" s="212"/>
      <c r="M184" s="211"/>
      <c r="N184" s="211"/>
      <c r="O184" s="211"/>
      <c r="P184" s="211">
        <v>31</v>
      </c>
      <c r="Q184" s="212"/>
      <c r="R184" s="211"/>
      <c r="S184" s="211"/>
      <c r="T184" s="211"/>
      <c r="U184" s="211">
        <v>30</v>
      </c>
      <c r="V184" s="212"/>
      <c r="W184" s="211"/>
      <c r="X184" s="211"/>
      <c r="Y184" s="211"/>
      <c r="Z184" s="184"/>
      <c r="AA184" s="35"/>
      <c r="AB184" s="5"/>
      <c r="AC184" s="18"/>
      <c r="AD184" s="18"/>
      <c r="AE184" s="18"/>
      <c r="AF184" s="18"/>
      <c r="AG184" s="18"/>
    </row>
    <row r="185" spans="1:33" s="262" customFormat="1" ht="41.25" hidden="1" customHeight="1">
      <c r="A185" s="78"/>
      <c r="B185" s="77" t="s">
        <v>319</v>
      </c>
      <c r="C185" s="52" t="s">
        <v>69</v>
      </c>
      <c r="D185" s="211">
        <v>22</v>
      </c>
      <c r="E185" s="236"/>
      <c r="F185" s="211">
        <v>5</v>
      </c>
      <c r="G185" s="236"/>
      <c r="H185" s="241"/>
      <c r="I185" s="241"/>
      <c r="J185" s="241"/>
      <c r="K185" s="211">
        <v>6</v>
      </c>
      <c r="L185" s="236"/>
      <c r="M185" s="241"/>
      <c r="N185" s="241"/>
      <c r="O185" s="241"/>
      <c r="P185" s="211">
        <v>6</v>
      </c>
      <c r="Q185" s="236"/>
      <c r="R185" s="241"/>
      <c r="S185" s="241"/>
      <c r="T185" s="241"/>
      <c r="U185" s="211">
        <v>5</v>
      </c>
      <c r="V185" s="236"/>
      <c r="W185" s="241"/>
      <c r="X185" s="241"/>
      <c r="Y185" s="241"/>
      <c r="Z185" s="184" t="s">
        <v>239</v>
      </c>
      <c r="AA185" s="150"/>
      <c r="AB185" s="150"/>
      <c r="AC185" s="151"/>
      <c r="AD185" s="151"/>
      <c r="AE185" s="151">
        <v>31</v>
      </c>
      <c r="AF185" s="151"/>
      <c r="AG185" s="151"/>
    </row>
    <row r="186" spans="1:33" s="262" customFormat="1" ht="27.75" hidden="1" customHeight="1">
      <c r="A186" s="78"/>
      <c r="B186" s="77" t="s">
        <v>320</v>
      </c>
      <c r="C186" s="52" t="s">
        <v>69</v>
      </c>
      <c r="D186" s="211">
        <v>100</v>
      </c>
      <c r="E186" s="236"/>
      <c r="F186" s="211">
        <v>25</v>
      </c>
      <c r="G186" s="236"/>
      <c r="H186" s="241"/>
      <c r="I186" s="241"/>
      <c r="J186" s="241"/>
      <c r="K186" s="211">
        <v>25</v>
      </c>
      <c r="L186" s="236"/>
      <c r="M186" s="241"/>
      <c r="N186" s="241"/>
      <c r="O186" s="241"/>
      <c r="P186" s="211">
        <v>25</v>
      </c>
      <c r="Q186" s="236"/>
      <c r="R186" s="241"/>
      <c r="S186" s="241"/>
      <c r="T186" s="241"/>
      <c r="U186" s="211">
        <v>25</v>
      </c>
      <c r="V186" s="236"/>
      <c r="W186" s="241"/>
      <c r="X186" s="241"/>
      <c r="Y186" s="241"/>
      <c r="Z186" s="184" t="s">
        <v>240</v>
      </c>
      <c r="AA186" s="150"/>
      <c r="AB186" s="150"/>
      <c r="AC186" s="151"/>
      <c r="AD186" s="151"/>
      <c r="AE186" s="151">
        <v>32</v>
      </c>
      <c r="AF186" s="151"/>
      <c r="AG186" s="151"/>
    </row>
    <row r="187" spans="1:33" s="178" customFormat="1" ht="27" hidden="1" customHeight="1">
      <c r="A187" s="96"/>
      <c r="B187" s="73" t="s">
        <v>460</v>
      </c>
      <c r="C187" s="52"/>
      <c r="D187" s="211"/>
      <c r="E187" s="236"/>
      <c r="F187" s="211"/>
      <c r="G187" s="236"/>
      <c r="H187" s="215"/>
      <c r="I187" s="215"/>
      <c r="J187" s="215"/>
      <c r="K187" s="211"/>
      <c r="L187" s="236"/>
      <c r="M187" s="215"/>
      <c r="N187" s="215"/>
      <c r="O187" s="215"/>
      <c r="P187" s="211"/>
      <c r="Q187" s="236"/>
      <c r="R187" s="215"/>
      <c r="S187" s="215"/>
      <c r="T187" s="215"/>
      <c r="U187" s="211"/>
      <c r="V187" s="236"/>
      <c r="W187" s="215"/>
      <c r="X187" s="215"/>
      <c r="Y187" s="215"/>
      <c r="Z187" s="184"/>
      <c r="AA187" s="177"/>
      <c r="AB187" s="150"/>
      <c r="AC187" s="151"/>
      <c r="AD187" s="151"/>
      <c r="AE187" s="151"/>
      <c r="AF187" s="151"/>
      <c r="AG187" s="151"/>
    </row>
    <row r="188" spans="1:33" s="267" customFormat="1" ht="29.25" hidden="1" customHeight="1">
      <c r="A188" s="76"/>
      <c r="B188" s="77" t="s">
        <v>156</v>
      </c>
      <c r="C188" s="52" t="s">
        <v>11</v>
      </c>
      <c r="D188" s="211">
        <v>2400</v>
      </c>
      <c r="E188" s="236"/>
      <c r="F188" s="211">
        <v>100</v>
      </c>
      <c r="G188" s="236"/>
      <c r="H188" s="215"/>
      <c r="I188" s="215"/>
      <c r="J188" s="215"/>
      <c r="K188" s="211">
        <v>2100</v>
      </c>
      <c r="L188" s="236"/>
      <c r="M188" s="215"/>
      <c r="N188" s="215"/>
      <c r="O188" s="215"/>
      <c r="P188" s="211">
        <v>100</v>
      </c>
      <c r="Q188" s="236"/>
      <c r="R188" s="215"/>
      <c r="S188" s="215"/>
      <c r="T188" s="215"/>
      <c r="U188" s="211">
        <v>100</v>
      </c>
      <c r="V188" s="236"/>
      <c r="W188" s="215"/>
      <c r="X188" s="215"/>
      <c r="Y188" s="215"/>
      <c r="Z188" s="184"/>
      <c r="AA188" s="266"/>
      <c r="AB188" s="150" t="s">
        <v>396</v>
      </c>
      <c r="AC188" s="151"/>
      <c r="AD188" s="151"/>
      <c r="AE188" s="151"/>
      <c r="AF188" s="151"/>
      <c r="AG188" s="151"/>
    </row>
    <row r="189" spans="1:33" s="262" customFormat="1" ht="26.25" hidden="1" customHeight="1">
      <c r="A189" s="78"/>
      <c r="B189" s="79" t="s">
        <v>157</v>
      </c>
      <c r="C189" s="52" t="s">
        <v>11</v>
      </c>
      <c r="D189" s="211">
        <v>2000</v>
      </c>
      <c r="E189" s="236"/>
      <c r="F189" s="211">
        <v>0</v>
      </c>
      <c r="G189" s="236"/>
      <c r="H189" s="215"/>
      <c r="I189" s="215"/>
      <c r="J189" s="215"/>
      <c r="K189" s="211">
        <v>2000</v>
      </c>
      <c r="L189" s="236"/>
      <c r="M189" s="215"/>
      <c r="N189" s="215"/>
      <c r="O189" s="215"/>
      <c r="P189" s="211">
        <v>0</v>
      </c>
      <c r="Q189" s="236"/>
      <c r="R189" s="215"/>
      <c r="S189" s="215"/>
      <c r="T189" s="215"/>
      <c r="U189" s="211">
        <v>0</v>
      </c>
      <c r="V189" s="236"/>
      <c r="W189" s="215"/>
      <c r="X189" s="215"/>
      <c r="Y189" s="215"/>
      <c r="Z189" s="184" t="s">
        <v>390</v>
      </c>
      <c r="AA189" s="150"/>
      <c r="AB189" s="150"/>
      <c r="AC189" s="151"/>
      <c r="AD189" s="151"/>
      <c r="AE189" s="151">
        <v>4</v>
      </c>
      <c r="AF189" s="151"/>
      <c r="AG189" s="151"/>
    </row>
    <row r="190" spans="1:33" s="262" customFormat="1" ht="30.75" hidden="1" customHeight="1">
      <c r="A190" s="78"/>
      <c r="B190" s="79" t="s">
        <v>158</v>
      </c>
      <c r="C190" s="52" t="s">
        <v>11</v>
      </c>
      <c r="D190" s="211">
        <v>400</v>
      </c>
      <c r="E190" s="236"/>
      <c r="F190" s="211">
        <v>100</v>
      </c>
      <c r="G190" s="236"/>
      <c r="H190" s="215"/>
      <c r="I190" s="215"/>
      <c r="J190" s="215"/>
      <c r="K190" s="211">
        <v>100</v>
      </c>
      <c r="L190" s="236"/>
      <c r="M190" s="215"/>
      <c r="N190" s="215"/>
      <c r="O190" s="215"/>
      <c r="P190" s="211">
        <v>100</v>
      </c>
      <c r="Q190" s="236"/>
      <c r="R190" s="215"/>
      <c r="S190" s="215"/>
      <c r="T190" s="215"/>
      <c r="U190" s="211">
        <v>100</v>
      </c>
      <c r="V190" s="236"/>
      <c r="W190" s="215"/>
      <c r="X190" s="215"/>
      <c r="Y190" s="215"/>
      <c r="Z190" s="184" t="s">
        <v>390</v>
      </c>
      <c r="AA190" s="150"/>
      <c r="AB190" s="150"/>
      <c r="AC190" s="151"/>
      <c r="AD190" s="151"/>
      <c r="AE190" s="151">
        <v>4</v>
      </c>
      <c r="AF190" s="151"/>
      <c r="AG190" s="151"/>
    </row>
    <row r="191" spans="1:33" s="267" customFormat="1" ht="27" hidden="1" customHeight="1">
      <c r="A191" s="76"/>
      <c r="B191" s="77" t="s">
        <v>159</v>
      </c>
      <c r="C191" s="52" t="s">
        <v>92</v>
      </c>
      <c r="D191" s="211">
        <v>15</v>
      </c>
      <c r="E191" s="236"/>
      <c r="F191" s="211">
        <v>4</v>
      </c>
      <c r="G191" s="236"/>
      <c r="H191" s="215"/>
      <c r="I191" s="215"/>
      <c r="J191" s="215"/>
      <c r="K191" s="211">
        <v>3</v>
      </c>
      <c r="L191" s="236"/>
      <c r="M191" s="215"/>
      <c r="N191" s="215"/>
      <c r="O191" s="215"/>
      <c r="P191" s="211">
        <v>5</v>
      </c>
      <c r="Q191" s="236"/>
      <c r="R191" s="215"/>
      <c r="S191" s="215"/>
      <c r="T191" s="215"/>
      <c r="U191" s="211">
        <v>3</v>
      </c>
      <c r="V191" s="236"/>
      <c r="W191" s="215"/>
      <c r="X191" s="215"/>
      <c r="Y191" s="215"/>
      <c r="Z191" s="184"/>
      <c r="AA191" s="299" t="s">
        <v>254</v>
      </c>
      <c r="AB191" s="286" t="s">
        <v>397</v>
      </c>
      <c r="AC191" s="300"/>
      <c r="AD191" s="151"/>
      <c r="AE191" s="151"/>
      <c r="AF191" s="151"/>
      <c r="AG191" s="151"/>
    </row>
    <row r="192" spans="1:33" s="262" customFormat="1" ht="15.75" hidden="1">
      <c r="A192" s="78"/>
      <c r="B192" s="79" t="s">
        <v>160</v>
      </c>
      <c r="C192" s="52" t="s">
        <v>92</v>
      </c>
      <c r="D192" s="211">
        <v>5</v>
      </c>
      <c r="E192" s="236"/>
      <c r="F192" s="211">
        <v>1</v>
      </c>
      <c r="G192" s="236"/>
      <c r="H192" s="215"/>
      <c r="I192" s="215"/>
      <c r="J192" s="215"/>
      <c r="K192" s="211">
        <v>1</v>
      </c>
      <c r="L192" s="236"/>
      <c r="M192" s="215"/>
      <c r="N192" s="215"/>
      <c r="O192" s="215"/>
      <c r="P192" s="211">
        <v>2</v>
      </c>
      <c r="Q192" s="236"/>
      <c r="R192" s="215"/>
      <c r="S192" s="215"/>
      <c r="T192" s="215"/>
      <c r="U192" s="211">
        <v>1</v>
      </c>
      <c r="V192" s="236"/>
      <c r="W192" s="215"/>
      <c r="X192" s="215"/>
      <c r="Y192" s="215"/>
      <c r="Z192" s="184" t="s">
        <v>390</v>
      </c>
      <c r="AA192" s="150"/>
      <c r="AB192" s="150"/>
      <c r="AC192" s="151"/>
      <c r="AD192" s="151"/>
      <c r="AE192" s="151">
        <v>4</v>
      </c>
      <c r="AF192" s="151"/>
      <c r="AG192" s="151"/>
    </row>
    <row r="193" spans="1:33" s="262" customFormat="1" ht="15.75" hidden="1">
      <c r="A193" s="78"/>
      <c r="B193" s="107" t="s">
        <v>161</v>
      </c>
      <c r="C193" s="52" t="s">
        <v>92</v>
      </c>
      <c r="D193" s="211">
        <v>6</v>
      </c>
      <c r="E193" s="236"/>
      <c r="F193" s="211">
        <v>2</v>
      </c>
      <c r="G193" s="236"/>
      <c r="H193" s="215"/>
      <c r="I193" s="215"/>
      <c r="J193" s="215"/>
      <c r="K193" s="211">
        <v>1</v>
      </c>
      <c r="L193" s="236"/>
      <c r="M193" s="215"/>
      <c r="N193" s="215"/>
      <c r="O193" s="215"/>
      <c r="P193" s="211">
        <v>2</v>
      </c>
      <c r="Q193" s="236"/>
      <c r="R193" s="215"/>
      <c r="S193" s="215"/>
      <c r="T193" s="215"/>
      <c r="U193" s="211">
        <v>1</v>
      </c>
      <c r="V193" s="236"/>
      <c r="W193" s="215"/>
      <c r="X193" s="215"/>
      <c r="Y193" s="215"/>
      <c r="Z193" s="184" t="s">
        <v>390</v>
      </c>
      <c r="AA193" s="150"/>
      <c r="AB193" s="150"/>
      <c r="AC193" s="151"/>
      <c r="AD193" s="151"/>
      <c r="AE193" s="151">
        <v>4</v>
      </c>
      <c r="AF193" s="151"/>
      <c r="AG193" s="151"/>
    </row>
    <row r="194" spans="1:33" s="151" customFormat="1" ht="24.75" hidden="1" customHeight="1">
      <c r="A194" s="84"/>
      <c r="B194" s="108" t="s">
        <v>162</v>
      </c>
      <c r="C194" s="52" t="s">
        <v>92</v>
      </c>
      <c r="D194" s="211">
        <v>4</v>
      </c>
      <c r="E194" s="236"/>
      <c r="F194" s="211">
        <v>1</v>
      </c>
      <c r="G194" s="236"/>
      <c r="H194" s="215"/>
      <c r="I194" s="215"/>
      <c r="J194" s="215"/>
      <c r="K194" s="211">
        <v>1</v>
      </c>
      <c r="L194" s="236"/>
      <c r="M194" s="215"/>
      <c r="N194" s="215"/>
      <c r="O194" s="215"/>
      <c r="P194" s="211">
        <v>1</v>
      </c>
      <c r="Q194" s="236"/>
      <c r="R194" s="215"/>
      <c r="S194" s="215"/>
      <c r="T194" s="215"/>
      <c r="U194" s="211">
        <v>1</v>
      </c>
      <c r="V194" s="236"/>
      <c r="W194" s="215"/>
      <c r="X194" s="215"/>
      <c r="Y194" s="215"/>
      <c r="Z194" s="184" t="s">
        <v>390</v>
      </c>
      <c r="AA194" s="149"/>
      <c r="AB194" s="150"/>
      <c r="AE194" s="151">
        <v>4</v>
      </c>
    </row>
    <row r="195" spans="1:33" s="178" customFormat="1" ht="15.75" hidden="1">
      <c r="A195" s="96"/>
      <c r="B195" s="73" t="s">
        <v>461</v>
      </c>
      <c r="C195" s="52"/>
      <c r="D195" s="211"/>
      <c r="E195" s="236"/>
      <c r="F195" s="211"/>
      <c r="G195" s="236"/>
      <c r="H195" s="215"/>
      <c r="I195" s="215"/>
      <c r="J195" s="215"/>
      <c r="K195" s="211"/>
      <c r="L195" s="236"/>
      <c r="M195" s="215"/>
      <c r="N195" s="215"/>
      <c r="O195" s="215"/>
      <c r="P195" s="211"/>
      <c r="Q195" s="236"/>
      <c r="R195" s="215"/>
      <c r="S195" s="215"/>
      <c r="T195" s="215"/>
      <c r="U195" s="211"/>
      <c r="V195" s="236"/>
      <c r="W195" s="215"/>
      <c r="X195" s="215"/>
      <c r="Y195" s="215"/>
      <c r="Z195" s="184"/>
      <c r="AA195" s="177"/>
      <c r="AB195" s="150"/>
      <c r="AC195" s="151"/>
      <c r="AD195" s="151"/>
      <c r="AE195" s="151"/>
      <c r="AF195" s="151"/>
      <c r="AG195" s="151"/>
    </row>
    <row r="196" spans="1:33" s="267" customFormat="1" ht="15.75" hidden="1">
      <c r="A196" s="37"/>
      <c r="B196" s="77" t="s">
        <v>163</v>
      </c>
      <c r="C196" s="52" t="s">
        <v>31</v>
      </c>
      <c r="D196" s="215">
        <v>350</v>
      </c>
      <c r="E196" s="236"/>
      <c r="F196" s="215">
        <v>140</v>
      </c>
      <c r="G196" s="236"/>
      <c r="H196" s="215"/>
      <c r="I196" s="215"/>
      <c r="J196" s="215"/>
      <c r="K196" s="215">
        <v>90</v>
      </c>
      <c r="L196" s="236"/>
      <c r="M196" s="215"/>
      <c r="N196" s="215"/>
      <c r="O196" s="215"/>
      <c r="P196" s="215">
        <v>70</v>
      </c>
      <c r="Q196" s="236"/>
      <c r="R196" s="215"/>
      <c r="S196" s="215"/>
      <c r="T196" s="215"/>
      <c r="U196" s="215">
        <v>50</v>
      </c>
      <c r="V196" s="236"/>
      <c r="W196" s="215"/>
      <c r="X196" s="215"/>
      <c r="Y196" s="215"/>
      <c r="Z196" s="184"/>
      <c r="AA196" s="266"/>
      <c r="AB196" s="150" t="s">
        <v>398</v>
      </c>
      <c r="AC196" s="151"/>
      <c r="AD196" s="151"/>
      <c r="AE196" s="151"/>
      <c r="AF196" s="151"/>
      <c r="AG196" s="151"/>
    </row>
    <row r="197" spans="1:33" s="262" customFormat="1" ht="15.75" hidden="1">
      <c r="A197" s="37"/>
      <c r="B197" s="79"/>
      <c r="C197" s="52" t="s">
        <v>11</v>
      </c>
      <c r="D197" s="211">
        <v>3300</v>
      </c>
      <c r="E197" s="236"/>
      <c r="F197" s="211">
        <v>600</v>
      </c>
      <c r="G197" s="236"/>
      <c r="H197" s="215"/>
      <c r="I197" s="215"/>
      <c r="J197" s="215"/>
      <c r="K197" s="211">
        <v>300</v>
      </c>
      <c r="L197" s="236"/>
      <c r="M197" s="215"/>
      <c r="N197" s="215"/>
      <c r="O197" s="215"/>
      <c r="P197" s="211">
        <v>500</v>
      </c>
      <c r="Q197" s="236"/>
      <c r="R197" s="215"/>
      <c r="S197" s="215"/>
      <c r="T197" s="215"/>
      <c r="U197" s="211">
        <v>1900</v>
      </c>
      <c r="V197" s="236"/>
      <c r="W197" s="215"/>
      <c r="X197" s="215"/>
      <c r="Y197" s="215"/>
      <c r="Z197" s="184"/>
      <c r="AA197" s="150"/>
      <c r="AB197" s="150" t="s">
        <v>399</v>
      </c>
      <c r="AC197" s="151"/>
      <c r="AD197" s="151"/>
      <c r="AE197" s="151"/>
      <c r="AF197" s="151"/>
      <c r="AG197" s="151"/>
    </row>
    <row r="198" spans="1:33" s="262" customFormat="1" ht="42" hidden="1" customHeight="1">
      <c r="A198" s="301"/>
      <c r="B198" s="109" t="s">
        <v>164</v>
      </c>
      <c r="C198" s="52" t="s">
        <v>31</v>
      </c>
      <c r="D198" s="211">
        <v>20</v>
      </c>
      <c r="E198" s="236"/>
      <c r="F198" s="211">
        <v>5</v>
      </c>
      <c r="G198" s="236"/>
      <c r="H198" s="241"/>
      <c r="I198" s="241"/>
      <c r="J198" s="241"/>
      <c r="K198" s="211">
        <v>5</v>
      </c>
      <c r="L198" s="236"/>
      <c r="M198" s="241"/>
      <c r="N198" s="241"/>
      <c r="O198" s="241"/>
      <c r="P198" s="211">
        <v>5</v>
      </c>
      <c r="Q198" s="236"/>
      <c r="R198" s="241"/>
      <c r="S198" s="241"/>
      <c r="T198" s="241"/>
      <c r="U198" s="211">
        <v>5</v>
      </c>
      <c r="V198" s="236"/>
      <c r="W198" s="241"/>
      <c r="X198" s="241"/>
      <c r="Y198" s="241"/>
      <c r="Z198" s="184" t="s">
        <v>393</v>
      </c>
      <c r="AA198" s="150"/>
      <c r="AB198" s="150"/>
      <c r="AC198" s="151"/>
      <c r="AD198" s="151"/>
      <c r="AE198" s="151">
        <v>21</v>
      </c>
      <c r="AF198" s="151"/>
      <c r="AG198" s="151"/>
    </row>
    <row r="199" spans="1:33" s="262" customFormat="1" ht="15.75" hidden="1">
      <c r="A199" s="104"/>
      <c r="B199" s="110"/>
      <c r="C199" s="52" t="s">
        <v>11</v>
      </c>
      <c r="D199" s="211">
        <v>2200</v>
      </c>
      <c r="E199" s="236"/>
      <c r="F199" s="211">
        <v>150</v>
      </c>
      <c r="G199" s="236"/>
      <c r="H199" s="241"/>
      <c r="I199" s="241"/>
      <c r="J199" s="241"/>
      <c r="K199" s="211">
        <v>150</v>
      </c>
      <c r="L199" s="236"/>
      <c r="M199" s="241"/>
      <c r="N199" s="241"/>
      <c r="O199" s="241"/>
      <c r="P199" s="211">
        <v>150</v>
      </c>
      <c r="Q199" s="236"/>
      <c r="R199" s="241"/>
      <c r="S199" s="241"/>
      <c r="T199" s="241"/>
      <c r="U199" s="211">
        <v>1750</v>
      </c>
      <c r="V199" s="236"/>
      <c r="W199" s="241"/>
      <c r="X199" s="241"/>
      <c r="Y199" s="241"/>
      <c r="Z199" s="184" t="s">
        <v>393</v>
      </c>
      <c r="AA199" s="150"/>
      <c r="AB199" s="150"/>
      <c r="AC199" s="151"/>
      <c r="AD199" s="151"/>
      <c r="AE199" s="151">
        <v>21</v>
      </c>
      <c r="AF199" s="151"/>
      <c r="AG199" s="151"/>
    </row>
    <row r="200" spans="1:33" s="262" customFormat="1" ht="31.5" hidden="1">
      <c r="A200" s="111"/>
      <c r="B200" s="112" t="s">
        <v>276</v>
      </c>
      <c r="C200" s="52" t="s">
        <v>31</v>
      </c>
      <c r="D200" s="215">
        <v>330</v>
      </c>
      <c r="E200" s="236"/>
      <c r="F200" s="211">
        <v>135</v>
      </c>
      <c r="G200" s="236"/>
      <c r="H200" s="241"/>
      <c r="I200" s="241"/>
      <c r="J200" s="241"/>
      <c r="K200" s="211">
        <v>85</v>
      </c>
      <c r="L200" s="236"/>
      <c r="M200" s="241"/>
      <c r="N200" s="241"/>
      <c r="O200" s="241"/>
      <c r="P200" s="211">
        <v>65</v>
      </c>
      <c r="Q200" s="236"/>
      <c r="R200" s="241"/>
      <c r="S200" s="241"/>
      <c r="T200" s="241"/>
      <c r="U200" s="211">
        <v>45</v>
      </c>
      <c r="V200" s="236"/>
      <c r="W200" s="241"/>
      <c r="X200" s="241"/>
      <c r="Y200" s="241"/>
      <c r="Z200" s="184" t="s">
        <v>393</v>
      </c>
      <c r="AA200" s="150"/>
      <c r="AB200" s="150"/>
      <c r="AC200" s="151"/>
      <c r="AD200" s="151"/>
      <c r="AE200" s="151">
        <v>21</v>
      </c>
      <c r="AF200" s="151"/>
      <c r="AG200" s="151"/>
    </row>
    <row r="201" spans="1:33" s="262" customFormat="1" ht="22.5" hidden="1" customHeight="1">
      <c r="A201" s="104"/>
      <c r="B201" s="110"/>
      <c r="C201" s="52" t="s">
        <v>11</v>
      </c>
      <c r="D201" s="211">
        <v>1100</v>
      </c>
      <c r="E201" s="236"/>
      <c r="F201" s="211">
        <v>450</v>
      </c>
      <c r="G201" s="236"/>
      <c r="H201" s="241"/>
      <c r="I201" s="241"/>
      <c r="J201" s="241"/>
      <c r="K201" s="211">
        <v>150</v>
      </c>
      <c r="L201" s="236"/>
      <c r="M201" s="241"/>
      <c r="N201" s="241"/>
      <c r="O201" s="241"/>
      <c r="P201" s="211">
        <v>350</v>
      </c>
      <c r="Q201" s="236"/>
      <c r="R201" s="241"/>
      <c r="S201" s="241"/>
      <c r="T201" s="241"/>
      <c r="U201" s="211">
        <v>150</v>
      </c>
      <c r="V201" s="236"/>
      <c r="W201" s="241"/>
      <c r="X201" s="241"/>
      <c r="Y201" s="241"/>
      <c r="Z201" s="184" t="s">
        <v>393</v>
      </c>
      <c r="AA201" s="150"/>
      <c r="AB201" s="150"/>
      <c r="AC201" s="151"/>
      <c r="AD201" s="151"/>
      <c r="AE201" s="151">
        <v>21</v>
      </c>
      <c r="AF201" s="151"/>
      <c r="AG201" s="151"/>
    </row>
    <row r="202" spans="1:33" s="267" customFormat="1" ht="15.75" hidden="1">
      <c r="A202" s="97"/>
      <c r="B202" s="98" t="s">
        <v>165</v>
      </c>
      <c r="C202" s="52"/>
      <c r="D202" s="211"/>
      <c r="E202" s="236"/>
      <c r="F202" s="211"/>
      <c r="G202" s="236"/>
      <c r="H202" s="241"/>
      <c r="I202" s="241"/>
      <c r="J202" s="241"/>
      <c r="K202" s="215"/>
      <c r="L202" s="236"/>
      <c r="M202" s="241"/>
      <c r="N202" s="241"/>
      <c r="O202" s="241"/>
      <c r="P202" s="215"/>
      <c r="Q202" s="236"/>
      <c r="R202" s="241"/>
      <c r="S202" s="241"/>
      <c r="T202" s="241"/>
      <c r="U202" s="215"/>
      <c r="V202" s="236"/>
      <c r="W202" s="241"/>
      <c r="X202" s="241"/>
      <c r="Y202" s="241"/>
      <c r="Z202" s="184"/>
      <c r="AA202" s="266"/>
      <c r="AB202" s="150"/>
      <c r="AC202" s="151"/>
      <c r="AD202" s="151"/>
      <c r="AE202" s="151"/>
      <c r="AF202" s="151"/>
      <c r="AG202" s="151"/>
    </row>
    <row r="203" spans="1:33" s="267" customFormat="1" ht="21" hidden="1" customHeight="1">
      <c r="A203" s="37"/>
      <c r="B203" s="77" t="s">
        <v>166</v>
      </c>
      <c r="C203" s="52" t="s">
        <v>31</v>
      </c>
      <c r="D203" s="211">
        <v>22</v>
      </c>
      <c r="E203" s="236"/>
      <c r="F203" s="211">
        <v>6</v>
      </c>
      <c r="G203" s="236"/>
      <c r="H203" s="215"/>
      <c r="I203" s="215"/>
      <c r="J203" s="215"/>
      <c r="K203" s="211">
        <v>5</v>
      </c>
      <c r="L203" s="236"/>
      <c r="M203" s="215"/>
      <c r="N203" s="215"/>
      <c r="O203" s="215"/>
      <c r="P203" s="211">
        <v>5</v>
      </c>
      <c r="Q203" s="236"/>
      <c r="R203" s="215"/>
      <c r="S203" s="215"/>
      <c r="T203" s="215"/>
      <c r="U203" s="211">
        <v>6</v>
      </c>
      <c r="V203" s="236"/>
      <c r="W203" s="215"/>
      <c r="X203" s="215"/>
      <c r="Y203" s="215"/>
      <c r="Z203" s="184"/>
      <c r="AA203" s="266"/>
      <c r="AB203" s="150" t="s">
        <v>401</v>
      </c>
      <c r="AC203" s="151"/>
      <c r="AD203" s="151"/>
      <c r="AE203" s="151"/>
      <c r="AF203" s="151"/>
      <c r="AG203" s="151"/>
    </row>
    <row r="204" spans="1:33" s="262" customFormat="1" ht="15.75" hidden="1">
      <c r="A204" s="78"/>
      <c r="B204" s="79" t="s">
        <v>167</v>
      </c>
      <c r="C204" s="52" t="s">
        <v>31</v>
      </c>
      <c r="D204" s="211">
        <v>8</v>
      </c>
      <c r="E204" s="236"/>
      <c r="F204" s="211">
        <v>2</v>
      </c>
      <c r="G204" s="236"/>
      <c r="H204" s="241"/>
      <c r="I204" s="241"/>
      <c r="J204" s="241"/>
      <c r="K204" s="211">
        <v>2</v>
      </c>
      <c r="L204" s="236"/>
      <c r="M204" s="241"/>
      <c r="N204" s="241"/>
      <c r="O204" s="241"/>
      <c r="P204" s="211">
        <v>2</v>
      </c>
      <c r="Q204" s="236"/>
      <c r="R204" s="241"/>
      <c r="S204" s="241"/>
      <c r="T204" s="241"/>
      <c r="U204" s="211">
        <v>2</v>
      </c>
      <c r="V204" s="236"/>
      <c r="W204" s="241"/>
      <c r="X204" s="241"/>
      <c r="Y204" s="241"/>
      <c r="Z204" s="184" t="s">
        <v>400</v>
      </c>
      <c r="AA204" s="150"/>
      <c r="AB204" s="150"/>
      <c r="AC204" s="151"/>
      <c r="AD204" s="151"/>
      <c r="AE204" s="151">
        <v>23</v>
      </c>
      <c r="AF204" s="151"/>
      <c r="AG204" s="151"/>
    </row>
    <row r="205" spans="1:33" s="262" customFormat="1" ht="15.75" hidden="1">
      <c r="A205" s="78"/>
      <c r="B205" s="107" t="s">
        <v>168</v>
      </c>
      <c r="C205" s="52" t="s">
        <v>92</v>
      </c>
      <c r="D205" s="230">
        <v>2</v>
      </c>
      <c r="E205" s="236"/>
      <c r="F205" s="216">
        <v>1</v>
      </c>
      <c r="G205" s="236"/>
      <c r="H205" s="215"/>
      <c r="I205" s="215"/>
      <c r="J205" s="215"/>
      <c r="K205" s="216">
        <v>0</v>
      </c>
      <c r="L205" s="236"/>
      <c r="M205" s="215"/>
      <c r="N205" s="215"/>
      <c r="O205" s="215"/>
      <c r="P205" s="216">
        <v>0</v>
      </c>
      <c r="Q205" s="236"/>
      <c r="R205" s="215"/>
      <c r="S205" s="215"/>
      <c r="T205" s="215"/>
      <c r="U205" s="216">
        <v>1</v>
      </c>
      <c r="V205" s="236"/>
      <c r="W205" s="215"/>
      <c r="X205" s="215"/>
      <c r="Y205" s="215"/>
      <c r="Z205" s="184" t="s">
        <v>390</v>
      </c>
      <c r="AA205" s="150"/>
      <c r="AB205" s="150"/>
      <c r="AC205" s="151"/>
      <c r="AD205" s="151"/>
      <c r="AE205" s="151">
        <v>4</v>
      </c>
      <c r="AF205" s="151"/>
      <c r="AG205" s="151"/>
    </row>
    <row r="206" spans="1:33" s="262" customFormat="1" ht="23.25" hidden="1" customHeight="1">
      <c r="A206" s="78"/>
      <c r="B206" s="79" t="s">
        <v>169</v>
      </c>
      <c r="C206" s="113" t="s">
        <v>31</v>
      </c>
      <c r="D206" s="211">
        <v>12</v>
      </c>
      <c r="E206" s="236"/>
      <c r="F206" s="211">
        <v>3</v>
      </c>
      <c r="G206" s="236"/>
      <c r="H206" s="241"/>
      <c r="I206" s="241"/>
      <c r="J206" s="241"/>
      <c r="K206" s="211">
        <v>3</v>
      </c>
      <c r="L206" s="236"/>
      <c r="M206" s="241"/>
      <c r="N206" s="241"/>
      <c r="O206" s="241"/>
      <c r="P206" s="211">
        <v>3</v>
      </c>
      <c r="Q206" s="236"/>
      <c r="R206" s="241"/>
      <c r="S206" s="241"/>
      <c r="T206" s="241"/>
      <c r="U206" s="211">
        <v>3</v>
      </c>
      <c r="V206" s="236"/>
      <c r="W206" s="241"/>
      <c r="X206" s="241"/>
      <c r="Y206" s="241"/>
      <c r="Z206" s="184" t="s">
        <v>388</v>
      </c>
      <c r="AA206" s="302" t="s">
        <v>170</v>
      </c>
      <c r="AB206" s="286"/>
      <c r="AC206" s="151"/>
      <c r="AD206" s="151"/>
      <c r="AE206" s="151">
        <v>22</v>
      </c>
      <c r="AF206" s="151"/>
      <c r="AG206" s="151"/>
    </row>
    <row r="207" spans="1:33" s="267" customFormat="1" ht="15.75" hidden="1">
      <c r="A207" s="37"/>
      <c r="B207" s="77" t="s">
        <v>171</v>
      </c>
      <c r="C207" s="52" t="s">
        <v>31</v>
      </c>
      <c r="D207" s="211">
        <v>722</v>
      </c>
      <c r="E207" s="236"/>
      <c r="F207" s="211">
        <v>180</v>
      </c>
      <c r="G207" s="236"/>
      <c r="H207" s="215"/>
      <c r="I207" s="215"/>
      <c r="J207" s="215"/>
      <c r="K207" s="211">
        <v>181</v>
      </c>
      <c r="L207" s="236"/>
      <c r="M207" s="215"/>
      <c r="N207" s="215"/>
      <c r="O207" s="215"/>
      <c r="P207" s="211">
        <v>179</v>
      </c>
      <c r="Q207" s="236"/>
      <c r="R207" s="215"/>
      <c r="S207" s="215"/>
      <c r="T207" s="215"/>
      <c r="U207" s="211">
        <v>182</v>
      </c>
      <c r="V207" s="236"/>
      <c r="W207" s="215"/>
      <c r="X207" s="215"/>
      <c r="Y207" s="215"/>
      <c r="Z207" s="184"/>
      <c r="AA207" s="266"/>
      <c r="AB207" s="150" t="s">
        <v>403</v>
      </c>
      <c r="AC207" s="151"/>
      <c r="AD207" s="151"/>
      <c r="AE207" s="151"/>
      <c r="AF207" s="151"/>
      <c r="AG207" s="151"/>
    </row>
    <row r="208" spans="1:33" s="262" customFormat="1" ht="20.25" hidden="1" customHeight="1">
      <c r="A208" s="37"/>
      <c r="B208" s="79" t="s">
        <v>172</v>
      </c>
      <c r="C208" s="52" t="s">
        <v>173</v>
      </c>
      <c r="D208" s="211">
        <v>700</v>
      </c>
      <c r="E208" s="236"/>
      <c r="F208" s="211">
        <v>172</v>
      </c>
      <c r="G208" s="236"/>
      <c r="H208" s="215"/>
      <c r="I208" s="215"/>
      <c r="J208" s="215"/>
      <c r="K208" s="211">
        <v>175</v>
      </c>
      <c r="L208" s="236"/>
      <c r="M208" s="215"/>
      <c r="N208" s="215"/>
      <c r="O208" s="215"/>
      <c r="P208" s="211">
        <v>175</v>
      </c>
      <c r="Q208" s="236"/>
      <c r="R208" s="215"/>
      <c r="S208" s="215"/>
      <c r="T208" s="215"/>
      <c r="U208" s="211">
        <v>175</v>
      </c>
      <c r="V208" s="236"/>
      <c r="W208" s="215"/>
      <c r="X208" s="215"/>
      <c r="Y208" s="215"/>
      <c r="Z208" s="184"/>
      <c r="AA208" s="150"/>
      <c r="AB208" s="150" t="s">
        <v>402</v>
      </c>
      <c r="AC208" s="151"/>
      <c r="AD208" s="151"/>
      <c r="AE208" s="151"/>
      <c r="AF208" s="151"/>
      <c r="AG208" s="151"/>
    </row>
    <row r="209" spans="1:33" s="262" customFormat="1" ht="15.75" hidden="1">
      <c r="A209" s="78"/>
      <c r="B209" s="79" t="s">
        <v>174</v>
      </c>
      <c r="C209" s="114" t="s">
        <v>31</v>
      </c>
      <c r="D209" s="211">
        <v>60</v>
      </c>
      <c r="E209" s="236"/>
      <c r="F209" s="211">
        <v>15</v>
      </c>
      <c r="G209" s="236"/>
      <c r="H209" s="241"/>
      <c r="I209" s="241"/>
      <c r="J209" s="241"/>
      <c r="K209" s="211">
        <v>15</v>
      </c>
      <c r="L209" s="236"/>
      <c r="M209" s="241"/>
      <c r="N209" s="241"/>
      <c r="O209" s="241"/>
      <c r="P209" s="211">
        <v>15</v>
      </c>
      <c r="Q209" s="236"/>
      <c r="R209" s="241"/>
      <c r="S209" s="241"/>
      <c r="T209" s="241"/>
      <c r="U209" s="211">
        <v>15</v>
      </c>
      <c r="V209" s="236"/>
      <c r="W209" s="241"/>
      <c r="X209" s="241"/>
      <c r="Y209" s="241"/>
      <c r="Z209" s="184" t="s">
        <v>393</v>
      </c>
      <c r="AA209" s="150"/>
      <c r="AB209" s="150"/>
      <c r="AC209" s="151"/>
      <c r="AD209" s="151"/>
      <c r="AE209" s="151">
        <v>21</v>
      </c>
      <c r="AF209" s="151"/>
      <c r="AG209" s="151"/>
    </row>
    <row r="210" spans="1:33" s="262" customFormat="1" ht="27.75" hidden="1" customHeight="1">
      <c r="A210" s="78"/>
      <c r="B210" s="79" t="s">
        <v>277</v>
      </c>
      <c r="C210" s="114" t="s">
        <v>31</v>
      </c>
      <c r="D210" s="211">
        <v>40</v>
      </c>
      <c r="E210" s="236"/>
      <c r="F210" s="211">
        <v>10</v>
      </c>
      <c r="G210" s="236"/>
      <c r="H210" s="241"/>
      <c r="I210" s="241"/>
      <c r="J210" s="241"/>
      <c r="K210" s="211">
        <v>10</v>
      </c>
      <c r="L210" s="236"/>
      <c r="M210" s="241"/>
      <c r="N210" s="241"/>
      <c r="O210" s="241"/>
      <c r="P210" s="211">
        <v>10</v>
      </c>
      <c r="Q210" s="236"/>
      <c r="R210" s="241"/>
      <c r="S210" s="241"/>
      <c r="T210" s="241"/>
      <c r="U210" s="211">
        <v>10</v>
      </c>
      <c r="V210" s="236"/>
      <c r="W210" s="241"/>
      <c r="X210" s="241"/>
      <c r="Y210" s="241"/>
      <c r="Z210" s="184" t="s">
        <v>393</v>
      </c>
      <c r="AA210" s="150"/>
      <c r="AB210" s="150"/>
      <c r="AC210" s="151"/>
      <c r="AD210" s="151"/>
      <c r="AE210" s="151">
        <v>21</v>
      </c>
      <c r="AF210" s="151"/>
      <c r="AG210" s="151"/>
    </row>
    <row r="211" spans="1:33" s="262" customFormat="1" ht="22.5" hidden="1" customHeight="1">
      <c r="A211" s="78"/>
      <c r="B211" s="79" t="s">
        <v>241</v>
      </c>
      <c r="C211" s="115" t="s">
        <v>31</v>
      </c>
      <c r="D211" s="211">
        <v>600</v>
      </c>
      <c r="E211" s="236"/>
      <c r="F211" s="211">
        <v>150</v>
      </c>
      <c r="G211" s="236"/>
      <c r="H211" s="241"/>
      <c r="I211" s="241"/>
      <c r="J211" s="241"/>
      <c r="K211" s="211">
        <v>150</v>
      </c>
      <c r="L211" s="236"/>
      <c r="M211" s="241"/>
      <c r="N211" s="241"/>
      <c r="O211" s="241"/>
      <c r="P211" s="211">
        <v>150</v>
      </c>
      <c r="Q211" s="236"/>
      <c r="R211" s="241"/>
      <c r="S211" s="241"/>
      <c r="T211" s="241"/>
      <c r="U211" s="211">
        <v>150</v>
      </c>
      <c r="V211" s="236"/>
      <c r="W211" s="241"/>
      <c r="X211" s="241"/>
      <c r="Y211" s="241"/>
      <c r="Z211" s="184" t="s">
        <v>393</v>
      </c>
      <c r="AA211" s="150"/>
      <c r="AB211" s="150"/>
      <c r="AC211" s="151"/>
      <c r="AD211" s="151"/>
      <c r="AE211" s="151">
        <v>21</v>
      </c>
      <c r="AF211" s="151"/>
      <c r="AG211" s="151"/>
    </row>
    <row r="212" spans="1:33" s="262" customFormat="1" ht="21" hidden="1" customHeight="1">
      <c r="A212" s="78"/>
      <c r="B212" s="79" t="s">
        <v>167</v>
      </c>
      <c r="C212" s="52" t="s">
        <v>31</v>
      </c>
      <c r="D212" s="211">
        <v>20</v>
      </c>
      <c r="E212" s="236"/>
      <c r="F212" s="211">
        <v>4</v>
      </c>
      <c r="G212" s="236"/>
      <c r="H212" s="241"/>
      <c r="I212" s="241"/>
      <c r="J212" s="241"/>
      <c r="K212" s="211">
        <v>6</v>
      </c>
      <c r="L212" s="236"/>
      <c r="M212" s="241"/>
      <c r="N212" s="241"/>
      <c r="O212" s="241"/>
      <c r="P212" s="211">
        <v>4</v>
      </c>
      <c r="Q212" s="236"/>
      <c r="R212" s="241"/>
      <c r="S212" s="241"/>
      <c r="T212" s="241"/>
      <c r="U212" s="211">
        <v>6</v>
      </c>
      <c r="V212" s="236"/>
      <c r="W212" s="241"/>
      <c r="X212" s="241"/>
      <c r="Y212" s="241"/>
      <c r="Z212" s="184" t="s">
        <v>400</v>
      </c>
      <c r="AA212" s="150"/>
      <c r="AB212" s="150"/>
      <c r="AC212" s="151"/>
      <c r="AD212" s="151"/>
      <c r="AE212" s="151">
        <v>21</v>
      </c>
      <c r="AF212" s="151"/>
      <c r="AG212" s="151"/>
    </row>
    <row r="213" spans="1:33" s="262" customFormat="1" ht="15.75" hidden="1">
      <c r="A213" s="78"/>
      <c r="B213" s="79" t="s">
        <v>175</v>
      </c>
      <c r="C213" s="52" t="s">
        <v>31</v>
      </c>
      <c r="D213" s="211">
        <v>2</v>
      </c>
      <c r="E213" s="236"/>
      <c r="F213" s="211">
        <v>1</v>
      </c>
      <c r="G213" s="236"/>
      <c r="H213" s="215"/>
      <c r="I213" s="215"/>
      <c r="J213" s="215"/>
      <c r="K213" s="211">
        <v>0</v>
      </c>
      <c r="L213" s="236"/>
      <c r="M213" s="215"/>
      <c r="N213" s="215"/>
      <c r="O213" s="215"/>
      <c r="P213" s="211">
        <v>0</v>
      </c>
      <c r="Q213" s="236"/>
      <c r="R213" s="215"/>
      <c r="S213" s="215"/>
      <c r="T213" s="215"/>
      <c r="U213" s="211">
        <v>1</v>
      </c>
      <c r="V213" s="236"/>
      <c r="W213" s="215"/>
      <c r="X213" s="215"/>
      <c r="Y213" s="215"/>
      <c r="Z213" s="184" t="s">
        <v>390</v>
      </c>
      <c r="AA213" s="150"/>
      <c r="AB213" s="150"/>
      <c r="AC213" s="151"/>
      <c r="AD213" s="151"/>
      <c r="AE213" s="151">
        <v>4</v>
      </c>
      <c r="AF213" s="151"/>
      <c r="AG213" s="151"/>
    </row>
    <row r="214" spans="1:33" s="178" customFormat="1" ht="15.75" hidden="1">
      <c r="A214" s="96"/>
      <c r="B214" s="73" t="s">
        <v>462</v>
      </c>
      <c r="C214" s="52" t="s">
        <v>31</v>
      </c>
      <c r="D214" s="215">
        <v>3</v>
      </c>
      <c r="E214" s="236"/>
      <c r="F214" s="215">
        <v>0</v>
      </c>
      <c r="G214" s="236"/>
      <c r="H214" s="215"/>
      <c r="I214" s="215"/>
      <c r="J214" s="215"/>
      <c r="K214" s="215">
        <v>1</v>
      </c>
      <c r="L214" s="236"/>
      <c r="M214" s="215"/>
      <c r="N214" s="215"/>
      <c r="O214" s="215"/>
      <c r="P214" s="215">
        <v>0</v>
      </c>
      <c r="Q214" s="236"/>
      <c r="R214" s="215"/>
      <c r="S214" s="215"/>
      <c r="T214" s="215"/>
      <c r="U214" s="215">
        <v>2</v>
      </c>
      <c r="V214" s="236"/>
      <c r="W214" s="215"/>
      <c r="X214" s="215"/>
      <c r="Y214" s="215"/>
      <c r="Z214" s="184"/>
      <c r="AA214" s="177"/>
      <c r="AB214" s="150" t="s">
        <v>404</v>
      </c>
      <c r="AC214" s="151"/>
      <c r="AD214" s="151"/>
      <c r="AE214" s="151"/>
      <c r="AF214" s="151"/>
      <c r="AG214" s="151"/>
    </row>
    <row r="215" spans="1:33" s="262" customFormat="1" ht="15.75" hidden="1">
      <c r="A215" s="78"/>
      <c r="B215" s="77" t="s">
        <v>176</v>
      </c>
      <c r="C215" s="52" t="s">
        <v>31</v>
      </c>
      <c r="D215" s="215">
        <v>2</v>
      </c>
      <c r="E215" s="236"/>
      <c r="F215" s="215">
        <v>0</v>
      </c>
      <c r="G215" s="236"/>
      <c r="H215" s="241"/>
      <c r="I215" s="241"/>
      <c r="J215" s="241"/>
      <c r="K215" s="215">
        <v>1</v>
      </c>
      <c r="L215" s="236"/>
      <c r="M215" s="241"/>
      <c r="N215" s="241"/>
      <c r="O215" s="241"/>
      <c r="P215" s="215">
        <v>0</v>
      </c>
      <c r="Q215" s="236"/>
      <c r="R215" s="241"/>
      <c r="S215" s="241"/>
      <c r="T215" s="241"/>
      <c r="U215" s="215">
        <v>1</v>
      </c>
      <c r="V215" s="236"/>
      <c r="W215" s="241"/>
      <c r="X215" s="241"/>
      <c r="Y215" s="241"/>
      <c r="Z215" s="184" t="s">
        <v>393</v>
      </c>
      <c r="AA215" s="150"/>
      <c r="AB215" s="150"/>
      <c r="AC215" s="151"/>
      <c r="AD215" s="151"/>
      <c r="AE215" s="151">
        <v>21</v>
      </c>
      <c r="AF215" s="151"/>
      <c r="AG215" s="151"/>
    </row>
    <row r="216" spans="1:33" s="262" customFormat="1" ht="24.75" hidden="1" customHeight="1">
      <c r="A216" s="78"/>
      <c r="B216" s="77" t="s">
        <v>321</v>
      </c>
      <c r="C216" s="52" t="s">
        <v>31</v>
      </c>
      <c r="D216" s="347">
        <v>1</v>
      </c>
      <c r="E216" s="236"/>
      <c r="F216" s="347">
        <v>0</v>
      </c>
      <c r="G216" s="236"/>
      <c r="H216" s="241"/>
      <c r="I216" s="241"/>
      <c r="J216" s="241"/>
      <c r="K216" s="347">
        <v>0</v>
      </c>
      <c r="L216" s="236"/>
      <c r="M216" s="241"/>
      <c r="N216" s="241"/>
      <c r="O216" s="241"/>
      <c r="P216" s="347">
        <v>0</v>
      </c>
      <c r="Q216" s="236"/>
      <c r="R216" s="241"/>
      <c r="S216" s="241"/>
      <c r="T216" s="241"/>
      <c r="U216" s="347">
        <v>1</v>
      </c>
      <c r="V216" s="236"/>
      <c r="W216" s="241"/>
      <c r="X216" s="241"/>
      <c r="Y216" s="241"/>
      <c r="Z216" s="184" t="s">
        <v>243</v>
      </c>
      <c r="AA216" s="150"/>
      <c r="AB216" s="150"/>
      <c r="AC216" s="151"/>
      <c r="AD216" s="151"/>
      <c r="AE216" s="151">
        <v>6</v>
      </c>
      <c r="AF216" s="151"/>
      <c r="AG216" s="151"/>
    </row>
    <row r="217" spans="1:33" s="178" customFormat="1" ht="25.5" hidden="1" customHeight="1">
      <c r="A217" s="96"/>
      <c r="B217" s="179" t="s">
        <v>286</v>
      </c>
      <c r="C217" s="52" t="s">
        <v>11</v>
      </c>
      <c r="D217" s="215">
        <v>260</v>
      </c>
      <c r="E217" s="236"/>
      <c r="F217" s="215">
        <v>65</v>
      </c>
      <c r="G217" s="236"/>
      <c r="H217" s="215"/>
      <c r="I217" s="215"/>
      <c r="J217" s="215"/>
      <c r="K217" s="215">
        <v>65</v>
      </c>
      <c r="L217" s="236"/>
      <c r="M217" s="215"/>
      <c r="N217" s="215"/>
      <c r="O217" s="215"/>
      <c r="P217" s="215">
        <v>65</v>
      </c>
      <c r="Q217" s="236"/>
      <c r="R217" s="215"/>
      <c r="S217" s="215"/>
      <c r="T217" s="215"/>
      <c r="U217" s="215">
        <v>65</v>
      </c>
      <c r="V217" s="236"/>
      <c r="W217" s="215"/>
      <c r="X217" s="215"/>
      <c r="Y217" s="215"/>
      <c r="Z217" s="184"/>
      <c r="AA217" s="177"/>
      <c r="AB217" s="150" t="s">
        <v>405</v>
      </c>
      <c r="AC217" s="151"/>
      <c r="AD217" s="151"/>
      <c r="AE217" s="151"/>
      <c r="AF217" s="151"/>
      <c r="AG217" s="151"/>
    </row>
    <row r="218" spans="1:33" s="262" customFormat="1" ht="31.5" hidden="1">
      <c r="A218" s="78"/>
      <c r="B218" s="303" t="s">
        <v>487</v>
      </c>
      <c r="C218" s="52" t="s">
        <v>11</v>
      </c>
      <c r="D218" s="215">
        <v>260</v>
      </c>
      <c r="E218" s="236"/>
      <c r="F218" s="211">
        <v>65</v>
      </c>
      <c r="G218" s="236"/>
      <c r="H218" s="241"/>
      <c r="I218" s="241"/>
      <c r="J218" s="241"/>
      <c r="K218" s="211">
        <v>65</v>
      </c>
      <c r="L218" s="236"/>
      <c r="M218" s="241"/>
      <c r="N218" s="241"/>
      <c r="O218" s="241"/>
      <c r="P218" s="211">
        <v>65</v>
      </c>
      <c r="Q218" s="236"/>
      <c r="R218" s="241"/>
      <c r="S218" s="241"/>
      <c r="T218" s="241"/>
      <c r="U218" s="211">
        <v>65</v>
      </c>
      <c r="V218" s="236"/>
      <c r="W218" s="241"/>
      <c r="X218" s="241"/>
      <c r="Y218" s="241"/>
      <c r="Z218" s="184" t="s">
        <v>393</v>
      </c>
      <c r="AA218" s="304"/>
      <c r="AB218" s="305"/>
      <c r="AC218" s="151"/>
      <c r="AD218" s="151"/>
      <c r="AE218" s="151">
        <v>21</v>
      </c>
      <c r="AF218" s="151"/>
      <c r="AG218" s="151"/>
    </row>
    <row r="219" spans="1:33" s="178" customFormat="1" ht="21" customHeight="1">
      <c r="A219" s="96"/>
      <c r="B219" s="179" t="s">
        <v>177</v>
      </c>
      <c r="C219" s="52"/>
      <c r="D219" s="215"/>
      <c r="E219" s="215"/>
      <c r="F219" s="215"/>
      <c r="G219" s="236"/>
      <c r="H219" s="215"/>
      <c r="I219" s="215"/>
      <c r="J219" s="215"/>
      <c r="K219" s="215"/>
      <c r="L219" s="236"/>
      <c r="M219" s="215"/>
      <c r="N219" s="215"/>
      <c r="O219" s="215"/>
      <c r="P219" s="215"/>
      <c r="Q219" s="236"/>
      <c r="R219" s="215"/>
      <c r="S219" s="215"/>
      <c r="T219" s="215"/>
      <c r="U219" s="215"/>
      <c r="V219" s="236"/>
      <c r="W219" s="215"/>
      <c r="X219" s="215"/>
      <c r="Y219" s="215"/>
      <c r="Z219" s="184"/>
      <c r="AA219" s="177"/>
      <c r="AB219" s="150"/>
      <c r="AC219" s="151"/>
      <c r="AD219" s="151"/>
      <c r="AE219" s="151"/>
      <c r="AF219" s="151"/>
      <c r="AG219" s="151"/>
    </row>
    <row r="220" spans="1:33" s="178" customFormat="1" ht="33" customHeight="1">
      <c r="A220" s="96"/>
      <c r="B220" s="73" t="s">
        <v>463</v>
      </c>
      <c r="C220" s="52" t="s">
        <v>31</v>
      </c>
      <c r="D220" s="211">
        <v>34</v>
      </c>
      <c r="E220" s="236">
        <f t="shared" ref="E220:E239" si="59">SUM(G220,L220,Q220,V220)</f>
        <v>6</v>
      </c>
      <c r="F220" s="211">
        <v>4</v>
      </c>
      <c r="G220" s="236">
        <f t="shared" si="55"/>
        <v>2</v>
      </c>
      <c r="H220" s="215">
        <f>SUM(H221,H225,H233)</f>
        <v>0</v>
      </c>
      <c r="I220" s="215">
        <f>SUM(I221,I225,I233)</f>
        <v>2</v>
      </c>
      <c r="J220" s="215">
        <f>SUM(J221,J225,J233)</f>
        <v>0</v>
      </c>
      <c r="K220" s="211">
        <v>12</v>
      </c>
      <c r="L220" s="236">
        <f t="shared" si="56"/>
        <v>2</v>
      </c>
      <c r="M220" s="215">
        <f>SUM(M221,M225,M233)</f>
        <v>2</v>
      </c>
      <c r="N220" s="215">
        <f>SUM(N221,N225,N233)</f>
        <v>0</v>
      </c>
      <c r="O220" s="215">
        <f>SUM(O221,O225,O233)</f>
        <v>0</v>
      </c>
      <c r="P220" s="211">
        <v>8</v>
      </c>
      <c r="Q220" s="236">
        <f t="shared" si="57"/>
        <v>1</v>
      </c>
      <c r="R220" s="215">
        <f>SUM(R221,R225,R233)</f>
        <v>0</v>
      </c>
      <c r="S220" s="215">
        <f>SUM(S221,S225,S233)</f>
        <v>1</v>
      </c>
      <c r="T220" s="215">
        <f>SUM(T221,T225,T233)</f>
        <v>0</v>
      </c>
      <c r="U220" s="211">
        <v>10</v>
      </c>
      <c r="V220" s="236">
        <f t="shared" si="58"/>
        <v>1</v>
      </c>
      <c r="W220" s="215">
        <f>SUM(W221,W225,W233)</f>
        <v>1</v>
      </c>
      <c r="X220" s="215">
        <f>SUM(X221,X225,X233)</f>
        <v>0</v>
      </c>
      <c r="Y220" s="215">
        <f>SUM(Y221,Y225,Y233)</f>
        <v>0</v>
      </c>
      <c r="Z220" s="184"/>
      <c r="AA220" s="177"/>
      <c r="AB220" s="150" t="s">
        <v>406</v>
      </c>
      <c r="AC220" s="151"/>
      <c r="AD220" s="151"/>
      <c r="AE220" s="151"/>
      <c r="AF220" s="151"/>
      <c r="AG220" s="151"/>
    </row>
    <row r="221" spans="1:33" s="267" customFormat="1" ht="15.75">
      <c r="A221" s="76"/>
      <c r="B221" s="77" t="s">
        <v>178</v>
      </c>
      <c r="C221" s="52" t="s">
        <v>31</v>
      </c>
      <c r="D221" s="211">
        <v>3</v>
      </c>
      <c r="E221" s="236">
        <f t="shared" si="59"/>
        <v>0</v>
      </c>
      <c r="F221" s="211">
        <v>0</v>
      </c>
      <c r="G221" s="236">
        <f t="shared" si="55"/>
        <v>0</v>
      </c>
      <c r="H221" s="215">
        <f t="shared" ref="H221:J221" si="60">SUM(H222)</f>
        <v>0</v>
      </c>
      <c r="I221" s="215">
        <f t="shared" si="60"/>
        <v>0</v>
      </c>
      <c r="J221" s="215">
        <f t="shared" si="60"/>
        <v>0</v>
      </c>
      <c r="K221" s="211">
        <v>2</v>
      </c>
      <c r="L221" s="236">
        <f t="shared" si="56"/>
        <v>0</v>
      </c>
      <c r="M221" s="215">
        <f t="shared" ref="M221:O221" si="61">SUM(M222)</f>
        <v>0</v>
      </c>
      <c r="N221" s="215">
        <f t="shared" si="61"/>
        <v>0</v>
      </c>
      <c r="O221" s="215">
        <f t="shared" si="61"/>
        <v>0</v>
      </c>
      <c r="P221" s="211">
        <v>0</v>
      </c>
      <c r="Q221" s="236">
        <f t="shared" si="57"/>
        <v>0</v>
      </c>
      <c r="R221" s="215">
        <f t="shared" ref="R221:T221" si="62">SUM(R222)</f>
        <v>0</v>
      </c>
      <c r="S221" s="215">
        <f t="shared" si="62"/>
        <v>0</v>
      </c>
      <c r="T221" s="215">
        <f t="shared" si="62"/>
        <v>0</v>
      </c>
      <c r="U221" s="211">
        <v>1</v>
      </c>
      <c r="V221" s="236">
        <f t="shared" si="58"/>
        <v>0</v>
      </c>
      <c r="W221" s="215">
        <f t="shared" ref="W221:X221" si="63">SUM(W222)</f>
        <v>0</v>
      </c>
      <c r="X221" s="215">
        <f t="shared" si="63"/>
        <v>0</v>
      </c>
      <c r="Y221" s="215">
        <f>SUM(Y222)</f>
        <v>0</v>
      </c>
      <c r="Z221" s="184"/>
      <c r="AA221" s="266"/>
      <c r="AB221" s="150" t="s">
        <v>530</v>
      </c>
      <c r="AC221" s="151"/>
      <c r="AD221" s="151"/>
      <c r="AE221" s="151"/>
      <c r="AF221" s="151"/>
      <c r="AG221" s="151"/>
    </row>
    <row r="222" spans="1:33" s="42" customFormat="1" ht="15.75">
      <c r="A222" s="171"/>
      <c r="B222" s="79" t="s">
        <v>179</v>
      </c>
      <c r="C222" s="52" t="s">
        <v>31</v>
      </c>
      <c r="D222" s="211">
        <v>1</v>
      </c>
      <c r="E222" s="212">
        <f t="shared" si="59"/>
        <v>0</v>
      </c>
      <c r="F222" s="211">
        <v>0</v>
      </c>
      <c r="G222" s="212">
        <f t="shared" si="55"/>
        <v>0</v>
      </c>
      <c r="H222" s="235">
        <f>SUM([1]secretary!H222)</f>
        <v>0</v>
      </c>
      <c r="I222" s="235">
        <f>SUM([2]secretary!I222)</f>
        <v>0</v>
      </c>
      <c r="J222" s="235">
        <f>SUM([3]secretary!J222)</f>
        <v>0</v>
      </c>
      <c r="K222" s="211">
        <v>1</v>
      </c>
      <c r="L222" s="212">
        <f t="shared" si="56"/>
        <v>0</v>
      </c>
      <c r="M222" s="235">
        <f>SUM([4]secretary!M222)</f>
        <v>0</v>
      </c>
      <c r="N222" s="235">
        <f>SUM([5]secretary!N222)</f>
        <v>0</v>
      </c>
      <c r="O222" s="235">
        <f>SUM([6]secretary!O222)</f>
        <v>0</v>
      </c>
      <c r="P222" s="211">
        <v>0</v>
      </c>
      <c r="Q222" s="212">
        <f t="shared" si="57"/>
        <v>0</v>
      </c>
      <c r="R222" s="235">
        <f>SUM([7]secretary!R222)</f>
        <v>0</v>
      </c>
      <c r="S222" s="235">
        <f>SUM([8]secretary!S222)</f>
        <v>0</v>
      </c>
      <c r="T222" s="235">
        <f>SUM([9]secretary!T222)</f>
        <v>0</v>
      </c>
      <c r="U222" s="211">
        <v>0</v>
      </c>
      <c r="V222" s="212">
        <f t="shared" si="58"/>
        <v>0</v>
      </c>
      <c r="W222" s="235">
        <f>SUM([10]secretary!W222)</f>
        <v>0</v>
      </c>
      <c r="X222" s="235">
        <f>SUM([11]secretary!X222)</f>
        <v>0</v>
      </c>
      <c r="Y222" s="235">
        <f>SUM([12]secretary!Y222)</f>
        <v>0</v>
      </c>
      <c r="Z222" s="184" t="s">
        <v>180</v>
      </c>
      <c r="AA222" s="5"/>
      <c r="AB222" s="5"/>
      <c r="AC222" s="18"/>
      <c r="AD222" s="18"/>
      <c r="AE222" s="18">
        <v>1</v>
      </c>
      <c r="AF222" s="18"/>
      <c r="AG222" s="18"/>
    </row>
    <row r="223" spans="1:33" s="262" customFormat="1" ht="27" hidden="1" customHeight="1">
      <c r="A223" s="78"/>
      <c r="B223" s="79" t="s">
        <v>181</v>
      </c>
      <c r="C223" s="52" t="s">
        <v>31</v>
      </c>
      <c r="D223" s="347">
        <v>1</v>
      </c>
      <c r="E223" s="236"/>
      <c r="F223" s="347">
        <v>0</v>
      </c>
      <c r="G223" s="236"/>
      <c r="H223" s="241"/>
      <c r="I223" s="241"/>
      <c r="J223" s="241"/>
      <c r="K223" s="347">
        <v>0</v>
      </c>
      <c r="L223" s="236"/>
      <c r="M223" s="241"/>
      <c r="N223" s="241"/>
      <c r="O223" s="241"/>
      <c r="P223" s="347">
        <v>0</v>
      </c>
      <c r="Q223" s="236"/>
      <c r="R223" s="241"/>
      <c r="S223" s="241"/>
      <c r="T223" s="241"/>
      <c r="U223" s="347">
        <v>1</v>
      </c>
      <c r="V223" s="236"/>
      <c r="W223" s="241"/>
      <c r="X223" s="241"/>
      <c r="Y223" s="241"/>
      <c r="Z223" s="184" t="s">
        <v>240</v>
      </c>
      <c r="AA223" s="306"/>
      <c r="AB223" s="150"/>
      <c r="AC223" s="151"/>
      <c r="AD223" s="151"/>
      <c r="AE223" s="151">
        <v>32</v>
      </c>
      <c r="AF223" s="151"/>
      <c r="AG223" s="151"/>
    </row>
    <row r="224" spans="1:33" s="262" customFormat="1" ht="30" hidden="1" customHeight="1">
      <c r="A224" s="172"/>
      <c r="B224" s="307" t="s">
        <v>182</v>
      </c>
      <c r="C224" s="186" t="s">
        <v>31</v>
      </c>
      <c r="D224" s="347">
        <v>1</v>
      </c>
      <c r="E224" s="236"/>
      <c r="F224" s="351">
        <v>0</v>
      </c>
      <c r="G224" s="236"/>
      <c r="H224" s="215"/>
      <c r="I224" s="215"/>
      <c r="J224" s="215"/>
      <c r="K224" s="351">
        <v>1</v>
      </c>
      <c r="L224" s="236"/>
      <c r="M224" s="215"/>
      <c r="N224" s="215"/>
      <c r="O224" s="215"/>
      <c r="P224" s="351">
        <v>0</v>
      </c>
      <c r="Q224" s="236"/>
      <c r="R224" s="215"/>
      <c r="S224" s="215"/>
      <c r="T224" s="215"/>
      <c r="U224" s="351">
        <v>0</v>
      </c>
      <c r="V224" s="236"/>
      <c r="W224" s="215"/>
      <c r="X224" s="215"/>
      <c r="Y224" s="215"/>
      <c r="Z224" s="184" t="s">
        <v>201</v>
      </c>
      <c r="AA224" s="286"/>
      <c r="AB224" s="286"/>
      <c r="AC224" s="300"/>
      <c r="AD224" s="151"/>
      <c r="AE224" s="151">
        <v>5</v>
      </c>
      <c r="AF224" s="151"/>
      <c r="AG224" s="151"/>
    </row>
    <row r="225" spans="1:33" s="267" customFormat="1" ht="29.25" customHeight="1">
      <c r="A225" s="97"/>
      <c r="B225" s="98" t="s">
        <v>183</v>
      </c>
      <c r="C225" s="59" t="s">
        <v>31</v>
      </c>
      <c r="D225" s="211">
        <v>15</v>
      </c>
      <c r="E225" s="236">
        <f t="shared" si="59"/>
        <v>0</v>
      </c>
      <c r="F225" s="211">
        <v>1</v>
      </c>
      <c r="G225" s="236">
        <f t="shared" si="55"/>
        <v>0</v>
      </c>
      <c r="H225" s="215">
        <f t="shared" ref="H225" si="64">SUM(H226)</f>
        <v>0</v>
      </c>
      <c r="I225" s="215">
        <f t="shared" ref="I225" si="65">SUM(I226)</f>
        <v>0</v>
      </c>
      <c r="J225" s="215">
        <f>SUM(J226)</f>
        <v>0</v>
      </c>
      <c r="K225" s="211">
        <v>4</v>
      </c>
      <c r="L225" s="236">
        <f t="shared" si="56"/>
        <v>0</v>
      </c>
      <c r="M225" s="215">
        <f t="shared" ref="M225" si="66">SUM(M226)</f>
        <v>0</v>
      </c>
      <c r="N225" s="215">
        <f t="shared" ref="N225" si="67">SUM(N226)</f>
        <v>0</v>
      </c>
      <c r="O225" s="215">
        <f>SUM(O226)</f>
        <v>0</v>
      </c>
      <c r="P225" s="211">
        <v>5</v>
      </c>
      <c r="Q225" s="236">
        <f t="shared" si="57"/>
        <v>0</v>
      </c>
      <c r="R225" s="215">
        <f t="shared" ref="R225" si="68">SUM(R226)</f>
        <v>0</v>
      </c>
      <c r="S225" s="215">
        <f t="shared" ref="S225" si="69">SUM(S226)</f>
        <v>0</v>
      </c>
      <c r="T225" s="215">
        <f>SUM(T226)</f>
        <v>0</v>
      </c>
      <c r="U225" s="211">
        <v>5</v>
      </c>
      <c r="V225" s="236">
        <f t="shared" si="58"/>
        <v>0</v>
      </c>
      <c r="W225" s="215">
        <f t="shared" ref="W225:X225" si="70">SUM(W226)</f>
        <v>0</v>
      </c>
      <c r="X225" s="215">
        <f t="shared" si="70"/>
        <v>0</v>
      </c>
      <c r="Y225" s="215">
        <f>SUM(Y226)</f>
        <v>0</v>
      </c>
      <c r="Z225" s="184"/>
      <c r="AA225" s="266"/>
      <c r="AB225" s="308" t="s">
        <v>531</v>
      </c>
      <c r="AC225" s="151"/>
      <c r="AD225" s="151"/>
      <c r="AE225" s="151"/>
      <c r="AF225" s="151"/>
      <c r="AG225" s="151"/>
    </row>
    <row r="226" spans="1:33" s="42" customFormat="1" ht="15.75">
      <c r="A226" s="171"/>
      <c r="B226" s="79" t="s">
        <v>184</v>
      </c>
      <c r="C226" s="52" t="s">
        <v>31</v>
      </c>
      <c r="D226" s="211">
        <v>1</v>
      </c>
      <c r="E226" s="212">
        <f t="shared" si="59"/>
        <v>0</v>
      </c>
      <c r="F226" s="211">
        <v>0</v>
      </c>
      <c r="G226" s="212">
        <f t="shared" si="55"/>
        <v>0</v>
      </c>
      <c r="H226" s="235">
        <f>SUM([1]secretary!H226)</f>
        <v>0</v>
      </c>
      <c r="I226" s="235">
        <f>SUM([2]secretary!I226)</f>
        <v>0</v>
      </c>
      <c r="J226" s="235">
        <f>SUM([3]secretary!J226)</f>
        <v>0</v>
      </c>
      <c r="K226" s="211">
        <v>0</v>
      </c>
      <c r="L226" s="212">
        <f t="shared" si="56"/>
        <v>0</v>
      </c>
      <c r="M226" s="235">
        <f>SUM([4]secretary!M226)</f>
        <v>0</v>
      </c>
      <c r="N226" s="235">
        <f>SUM([5]secretary!N226)</f>
        <v>0</v>
      </c>
      <c r="O226" s="235">
        <f>SUM([6]secretary!O226)</f>
        <v>0</v>
      </c>
      <c r="P226" s="211">
        <v>0</v>
      </c>
      <c r="Q226" s="212">
        <f t="shared" si="57"/>
        <v>0</v>
      </c>
      <c r="R226" s="235">
        <f>SUM([7]secretary!R226)</f>
        <v>0</v>
      </c>
      <c r="S226" s="235">
        <f>SUM([8]secretary!S226)</f>
        <v>0</v>
      </c>
      <c r="T226" s="235">
        <f>SUM([9]secretary!T226)</f>
        <v>0</v>
      </c>
      <c r="U226" s="211">
        <v>1</v>
      </c>
      <c r="V226" s="212">
        <f t="shared" si="58"/>
        <v>0</v>
      </c>
      <c r="W226" s="235">
        <f>SUM([10]secretary!W226)</f>
        <v>0</v>
      </c>
      <c r="X226" s="235">
        <f>SUM([11]secretary!X226)</f>
        <v>0</v>
      </c>
      <c r="Y226" s="235">
        <f>SUM([12]secretary!Y226)</f>
        <v>0</v>
      </c>
      <c r="Z226" s="184" t="s">
        <v>180</v>
      </c>
      <c r="AA226" s="5"/>
      <c r="AB226" s="5"/>
      <c r="AC226" s="18"/>
      <c r="AD226" s="18"/>
      <c r="AE226" s="18">
        <v>1</v>
      </c>
      <c r="AF226" s="18"/>
      <c r="AG226" s="18"/>
    </row>
    <row r="227" spans="1:33" s="262" customFormat="1" ht="15.75" hidden="1">
      <c r="A227" s="78"/>
      <c r="B227" s="79" t="s">
        <v>185</v>
      </c>
      <c r="C227" s="52" t="s">
        <v>31</v>
      </c>
      <c r="D227" s="211">
        <v>3</v>
      </c>
      <c r="E227" s="236"/>
      <c r="F227" s="211">
        <v>1</v>
      </c>
      <c r="G227" s="236"/>
      <c r="H227" s="241"/>
      <c r="I227" s="241"/>
      <c r="J227" s="241"/>
      <c r="K227" s="211">
        <v>0</v>
      </c>
      <c r="L227" s="236"/>
      <c r="M227" s="241"/>
      <c r="N227" s="241"/>
      <c r="O227" s="241"/>
      <c r="P227" s="211">
        <v>1</v>
      </c>
      <c r="Q227" s="236"/>
      <c r="R227" s="241"/>
      <c r="S227" s="241"/>
      <c r="T227" s="241"/>
      <c r="U227" s="211">
        <v>1</v>
      </c>
      <c r="V227" s="236"/>
      <c r="W227" s="241"/>
      <c r="X227" s="241"/>
      <c r="Y227" s="241"/>
      <c r="Z227" s="184" t="s">
        <v>387</v>
      </c>
      <c r="AA227" s="150"/>
      <c r="AB227" s="150"/>
      <c r="AC227" s="151"/>
      <c r="AD227" s="151"/>
      <c r="AE227" s="151">
        <v>31</v>
      </c>
      <c r="AF227" s="151"/>
      <c r="AG227" s="151"/>
    </row>
    <row r="228" spans="1:33" s="262" customFormat="1" ht="15.75" hidden="1">
      <c r="A228" s="78"/>
      <c r="B228" s="79" t="s">
        <v>186</v>
      </c>
      <c r="C228" s="52" t="s">
        <v>31</v>
      </c>
      <c r="D228" s="211">
        <v>3</v>
      </c>
      <c r="E228" s="236"/>
      <c r="F228" s="211">
        <v>0</v>
      </c>
      <c r="G228" s="236"/>
      <c r="H228" s="241"/>
      <c r="I228" s="241"/>
      <c r="J228" s="241"/>
      <c r="K228" s="211">
        <v>1</v>
      </c>
      <c r="L228" s="236"/>
      <c r="M228" s="241"/>
      <c r="N228" s="241"/>
      <c r="O228" s="241"/>
      <c r="P228" s="211">
        <v>1</v>
      </c>
      <c r="Q228" s="236"/>
      <c r="R228" s="241"/>
      <c r="S228" s="241"/>
      <c r="T228" s="241"/>
      <c r="U228" s="211">
        <v>1</v>
      </c>
      <c r="V228" s="236"/>
      <c r="W228" s="241"/>
      <c r="X228" s="241"/>
      <c r="Y228" s="241"/>
      <c r="Z228" s="184" t="s">
        <v>392</v>
      </c>
      <c r="AA228" s="150"/>
      <c r="AB228" s="150"/>
      <c r="AC228" s="151"/>
      <c r="AD228" s="151"/>
      <c r="AE228" s="151">
        <v>32</v>
      </c>
      <c r="AF228" s="151"/>
      <c r="AG228" s="151"/>
    </row>
    <row r="229" spans="1:33" s="262" customFormat="1" ht="15.75" hidden="1">
      <c r="A229" s="78"/>
      <c r="B229" s="79" t="s">
        <v>187</v>
      </c>
      <c r="C229" s="52" t="s">
        <v>31</v>
      </c>
      <c r="D229" s="211">
        <v>3</v>
      </c>
      <c r="E229" s="236"/>
      <c r="F229" s="211">
        <v>0</v>
      </c>
      <c r="G229" s="236"/>
      <c r="H229" s="241"/>
      <c r="I229" s="241"/>
      <c r="J229" s="241"/>
      <c r="K229" s="211">
        <v>1</v>
      </c>
      <c r="L229" s="236"/>
      <c r="M229" s="241"/>
      <c r="N229" s="241"/>
      <c r="O229" s="241"/>
      <c r="P229" s="211">
        <v>1</v>
      </c>
      <c r="Q229" s="236"/>
      <c r="R229" s="241"/>
      <c r="S229" s="241"/>
      <c r="T229" s="241"/>
      <c r="U229" s="211">
        <v>1</v>
      </c>
      <c r="V229" s="236"/>
      <c r="W229" s="241"/>
      <c r="X229" s="241"/>
      <c r="Y229" s="241"/>
      <c r="Z229" s="184" t="s">
        <v>393</v>
      </c>
      <c r="AA229" s="150"/>
      <c r="AB229" s="150"/>
      <c r="AC229" s="151"/>
      <c r="AD229" s="151"/>
      <c r="AE229" s="151">
        <v>21</v>
      </c>
      <c r="AF229" s="151"/>
      <c r="AG229" s="151"/>
    </row>
    <row r="230" spans="1:33" s="262" customFormat="1" ht="15.75" hidden="1">
      <c r="A230" s="78"/>
      <c r="B230" s="79" t="s">
        <v>188</v>
      </c>
      <c r="C230" s="52" t="s">
        <v>31</v>
      </c>
      <c r="D230" s="211">
        <v>2</v>
      </c>
      <c r="E230" s="236"/>
      <c r="F230" s="211">
        <v>0</v>
      </c>
      <c r="G230" s="236"/>
      <c r="H230" s="241"/>
      <c r="I230" s="241"/>
      <c r="J230" s="241"/>
      <c r="K230" s="211">
        <v>1</v>
      </c>
      <c r="L230" s="236"/>
      <c r="M230" s="241"/>
      <c r="N230" s="241"/>
      <c r="O230" s="241"/>
      <c r="P230" s="211">
        <v>0</v>
      </c>
      <c r="Q230" s="236"/>
      <c r="R230" s="241"/>
      <c r="S230" s="241"/>
      <c r="T230" s="241"/>
      <c r="U230" s="211">
        <v>1</v>
      </c>
      <c r="V230" s="236"/>
      <c r="W230" s="241"/>
      <c r="X230" s="241"/>
      <c r="Y230" s="241"/>
      <c r="Z230" s="184" t="s">
        <v>388</v>
      </c>
      <c r="AA230" s="150"/>
      <c r="AB230" s="150"/>
      <c r="AC230" s="151"/>
      <c r="AD230" s="151"/>
      <c r="AE230" s="151">
        <v>22</v>
      </c>
      <c r="AF230" s="151"/>
      <c r="AG230" s="151"/>
    </row>
    <row r="231" spans="1:33" s="262" customFormat="1" ht="15.75" hidden="1">
      <c r="A231" s="78"/>
      <c r="B231" s="79" t="s">
        <v>189</v>
      </c>
      <c r="C231" s="52" t="s">
        <v>31</v>
      </c>
      <c r="D231" s="211">
        <v>2</v>
      </c>
      <c r="E231" s="236"/>
      <c r="F231" s="211">
        <v>0</v>
      </c>
      <c r="G231" s="236"/>
      <c r="H231" s="241"/>
      <c r="I231" s="241"/>
      <c r="J231" s="241"/>
      <c r="K231" s="211">
        <v>1</v>
      </c>
      <c r="L231" s="236"/>
      <c r="M231" s="241"/>
      <c r="N231" s="241"/>
      <c r="O231" s="241"/>
      <c r="P231" s="211">
        <v>1</v>
      </c>
      <c r="Q231" s="236"/>
      <c r="R231" s="241"/>
      <c r="S231" s="241"/>
      <c r="T231" s="241"/>
      <c r="U231" s="211">
        <v>0</v>
      </c>
      <c r="V231" s="236"/>
      <c r="W231" s="241"/>
      <c r="X231" s="241"/>
      <c r="Y231" s="241"/>
      <c r="Z231" s="184" t="s">
        <v>400</v>
      </c>
      <c r="AA231" s="150"/>
      <c r="AB231" s="150"/>
      <c r="AC231" s="151"/>
      <c r="AD231" s="151"/>
      <c r="AE231" s="151">
        <v>23</v>
      </c>
      <c r="AF231" s="151"/>
      <c r="AG231" s="151"/>
    </row>
    <row r="232" spans="1:33" s="262" customFormat="1" ht="15.75" hidden="1">
      <c r="A232" s="184"/>
      <c r="B232" s="79" t="s">
        <v>190</v>
      </c>
      <c r="C232" s="52" t="s">
        <v>31</v>
      </c>
      <c r="D232" s="347">
        <v>1</v>
      </c>
      <c r="E232" s="236"/>
      <c r="F232" s="347">
        <v>0</v>
      </c>
      <c r="G232" s="236"/>
      <c r="H232" s="215"/>
      <c r="I232" s="215"/>
      <c r="J232" s="215"/>
      <c r="K232" s="347">
        <v>0</v>
      </c>
      <c r="L232" s="236"/>
      <c r="M232" s="215"/>
      <c r="N232" s="215"/>
      <c r="O232" s="215"/>
      <c r="P232" s="347">
        <v>1</v>
      </c>
      <c r="Q232" s="236"/>
      <c r="R232" s="215"/>
      <c r="S232" s="215"/>
      <c r="T232" s="215"/>
      <c r="U232" s="347">
        <v>0</v>
      </c>
      <c r="V232" s="236"/>
      <c r="W232" s="215"/>
      <c r="X232" s="215"/>
      <c r="Y232" s="215"/>
      <c r="Z232" s="184" t="s">
        <v>201</v>
      </c>
      <c r="AA232" s="286"/>
      <c r="AB232" s="150"/>
      <c r="AC232" s="151"/>
      <c r="AD232" s="151"/>
      <c r="AE232" s="151">
        <v>5</v>
      </c>
      <c r="AF232" s="151"/>
      <c r="AG232" s="151"/>
    </row>
    <row r="233" spans="1:33" s="267" customFormat="1" ht="15.75">
      <c r="A233" s="76"/>
      <c r="B233" s="77" t="s">
        <v>191</v>
      </c>
      <c r="C233" s="52" t="s">
        <v>31</v>
      </c>
      <c r="D233" s="211">
        <v>16</v>
      </c>
      <c r="E233" s="236">
        <f t="shared" si="59"/>
        <v>6</v>
      </c>
      <c r="F233" s="211">
        <v>3</v>
      </c>
      <c r="G233" s="236">
        <f t="shared" si="55"/>
        <v>2</v>
      </c>
      <c r="H233" s="215">
        <f t="shared" ref="H233" si="71">SUM(H234,H238,H239)</f>
        <v>0</v>
      </c>
      <c r="I233" s="215">
        <f t="shared" ref="I233" si="72">SUM(I234,I238,I239)</f>
        <v>2</v>
      </c>
      <c r="J233" s="215">
        <f>SUM(J234,J238,J239)</f>
        <v>0</v>
      </c>
      <c r="K233" s="211">
        <v>6</v>
      </c>
      <c r="L233" s="236">
        <f t="shared" si="56"/>
        <v>2</v>
      </c>
      <c r="M233" s="215">
        <f t="shared" ref="M233" si="73">SUM(M234,M238,M239)</f>
        <v>2</v>
      </c>
      <c r="N233" s="215">
        <f t="shared" ref="N233" si="74">SUM(N234,N238,N239)</f>
        <v>0</v>
      </c>
      <c r="O233" s="215">
        <f>SUM(O234,O238,O239)</f>
        <v>0</v>
      </c>
      <c r="P233" s="211">
        <v>3</v>
      </c>
      <c r="Q233" s="236">
        <f t="shared" si="57"/>
        <v>1</v>
      </c>
      <c r="R233" s="215">
        <f t="shared" ref="R233" si="75">SUM(R234,R238,R239)</f>
        <v>0</v>
      </c>
      <c r="S233" s="215">
        <f t="shared" ref="S233" si="76">SUM(S234,S238,S239)</f>
        <v>1</v>
      </c>
      <c r="T233" s="215">
        <f>SUM(T234,T238,T239)</f>
        <v>0</v>
      </c>
      <c r="U233" s="211">
        <v>4</v>
      </c>
      <c r="V233" s="236">
        <f t="shared" si="58"/>
        <v>1</v>
      </c>
      <c r="W233" s="215">
        <f t="shared" ref="W233:X233" si="77">SUM(W234,W238,W239)</f>
        <v>1</v>
      </c>
      <c r="X233" s="215">
        <f t="shared" si="77"/>
        <v>0</v>
      </c>
      <c r="Y233" s="215">
        <f>SUM(Y234,Y238,Y239)</f>
        <v>0</v>
      </c>
      <c r="Z233" s="184"/>
      <c r="AA233" s="266"/>
      <c r="AB233" s="309" t="s">
        <v>532</v>
      </c>
      <c r="AC233" s="151"/>
      <c r="AD233" s="151"/>
      <c r="AE233" s="151"/>
      <c r="AF233" s="151"/>
      <c r="AG233" s="151"/>
    </row>
    <row r="234" spans="1:33" s="42" customFormat="1" ht="40.5" customHeight="1">
      <c r="A234" s="171"/>
      <c r="B234" s="79" t="s">
        <v>192</v>
      </c>
      <c r="C234" s="52" t="s">
        <v>31</v>
      </c>
      <c r="D234" s="211">
        <v>4</v>
      </c>
      <c r="E234" s="212">
        <f t="shared" si="59"/>
        <v>3</v>
      </c>
      <c r="F234" s="211">
        <v>1</v>
      </c>
      <c r="G234" s="212">
        <f t="shared" si="55"/>
        <v>1</v>
      </c>
      <c r="H234" s="235">
        <f>SUM([1]secretary!H234)</f>
        <v>0</v>
      </c>
      <c r="I234" s="235">
        <f>SUM([2]secretary!I234)</f>
        <v>1</v>
      </c>
      <c r="J234" s="235">
        <f>SUM([3]secretary!J234)</f>
        <v>0</v>
      </c>
      <c r="K234" s="211">
        <v>1</v>
      </c>
      <c r="L234" s="212">
        <f t="shared" si="56"/>
        <v>1</v>
      </c>
      <c r="M234" s="235">
        <f>SUM([4]secretary!M234)</f>
        <v>1</v>
      </c>
      <c r="N234" s="235">
        <f>SUM([5]secretary!N234)</f>
        <v>0</v>
      </c>
      <c r="O234" s="235">
        <f>SUM([6]secretary!O234)</f>
        <v>0</v>
      </c>
      <c r="P234" s="211">
        <v>1</v>
      </c>
      <c r="Q234" s="212">
        <f t="shared" si="57"/>
        <v>1</v>
      </c>
      <c r="R234" s="235">
        <f>SUM([7]secretary!R234)</f>
        <v>0</v>
      </c>
      <c r="S234" s="235">
        <f>SUM([8]secretary!S234)</f>
        <v>1</v>
      </c>
      <c r="T234" s="235">
        <f>SUM([9]secretary!T234)</f>
        <v>0</v>
      </c>
      <c r="U234" s="211">
        <v>1</v>
      </c>
      <c r="V234" s="212">
        <f t="shared" si="58"/>
        <v>0</v>
      </c>
      <c r="W234" s="235">
        <f>SUM([10]secretary!W234)</f>
        <v>0</v>
      </c>
      <c r="X234" s="235">
        <f>SUM([11]secretary!X234)</f>
        <v>0</v>
      </c>
      <c r="Y234" s="235">
        <f>SUM([12]secretary!Y234)</f>
        <v>0</v>
      </c>
      <c r="Z234" s="184" t="s">
        <v>180</v>
      </c>
      <c r="AA234" s="5"/>
      <c r="AB234" s="5"/>
      <c r="AC234" s="18"/>
      <c r="AD234" s="18"/>
      <c r="AE234" s="18">
        <v>1</v>
      </c>
      <c r="AF234" s="18"/>
      <c r="AG234" s="18"/>
    </row>
    <row r="235" spans="1:33" s="262" customFormat="1" ht="15.75" hidden="1">
      <c r="A235" s="78"/>
      <c r="B235" s="79" t="s">
        <v>193</v>
      </c>
      <c r="C235" s="52" t="s">
        <v>31</v>
      </c>
      <c r="D235" s="211">
        <v>3</v>
      </c>
      <c r="E235" s="236"/>
      <c r="F235" s="211">
        <v>1</v>
      </c>
      <c r="G235" s="236"/>
      <c r="H235" s="241"/>
      <c r="I235" s="241"/>
      <c r="J235" s="241"/>
      <c r="K235" s="211">
        <v>1</v>
      </c>
      <c r="L235" s="236"/>
      <c r="M235" s="241"/>
      <c r="N235" s="241"/>
      <c r="O235" s="241"/>
      <c r="P235" s="211">
        <v>1</v>
      </c>
      <c r="Q235" s="236"/>
      <c r="R235" s="241"/>
      <c r="S235" s="241"/>
      <c r="T235" s="241"/>
      <c r="U235" s="211">
        <v>0</v>
      </c>
      <c r="V235" s="236"/>
      <c r="W235" s="241"/>
      <c r="X235" s="241"/>
      <c r="Y235" s="241"/>
      <c r="Z235" s="184" t="s">
        <v>393</v>
      </c>
      <c r="AA235" s="150"/>
      <c r="AB235" s="150"/>
      <c r="AC235" s="151"/>
      <c r="AD235" s="151"/>
      <c r="AE235" s="151">
        <v>21</v>
      </c>
      <c r="AF235" s="151"/>
      <c r="AG235" s="151"/>
    </row>
    <row r="236" spans="1:33" s="262" customFormat="1" ht="15.75" hidden="1">
      <c r="A236" s="78"/>
      <c r="B236" s="79" t="s">
        <v>194</v>
      </c>
      <c r="C236" s="52" t="s">
        <v>31</v>
      </c>
      <c r="D236" s="211">
        <v>2</v>
      </c>
      <c r="E236" s="236"/>
      <c r="F236" s="211">
        <v>0</v>
      </c>
      <c r="G236" s="236"/>
      <c r="H236" s="241"/>
      <c r="I236" s="241"/>
      <c r="J236" s="241"/>
      <c r="K236" s="211">
        <v>1</v>
      </c>
      <c r="L236" s="236"/>
      <c r="M236" s="241"/>
      <c r="N236" s="241"/>
      <c r="O236" s="241"/>
      <c r="P236" s="211">
        <v>0</v>
      </c>
      <c r="Q236" s="236"/>
      <c r="R236" s="241"/>
      <c r="S236" s="241"/>
      <c r="T236" s="241"/>
      <c r="U236" s="211">
        <v>1</v>
      </c>
      <c r="V236" s="236"/>
      <c r="W236" s="241"/>
      <c r="X236" s="241"/>
      <c r="Y236" s="241"/>
      <c r="Z236" s="184" t="s">
        <v>388</v>
      </c>
      <c r="AA236" s="150"/>
      <c r="AB236" s="150"/>
      <c r="AC236" s="151"/>
      <c r="AD236" s="151"/>
      <c r="AE236" s="151">
        <v>22</v>
      </c>
      <c r="AF236" s="151"/>
      <c r="AG236" s="151"/>
    </row>
    <row r="237" spans="1:33" s="262" customFormat="1" ht="15.75" hidden="1">
      <c r="A237" s="172"/>
      <c r="B237" s="79" t="s">
        <v>195</v>
      </c>
      <c r="C237" s="52" t="s">
        <v>31</v>
      </c>
      <c r="D237" s="347">
        <v>2</v>
      </c>
      <c r="E237" s="236"/>
      <c r="F237" s="347">
        <v>0</v>
      </c>
      <c r="G237" s="236"/>
      <c r="H237" s="215"/>
      <c r="I237" s="215"/>
      <c r="J237" s="215"/>
      <c r="K237" s="347">
        <v>1</v>
      </c>
      <c r="L237" s="236"/>
      <c r="M237" s="215"/>
      <c r="N237" s="215"/>
      <c r="O237" s="215"/>
      <c r="P237" s="347">
        <v>0</v>
      </c>
      <c r="Q237" s="236"/>
      <c r="R237" s="215"/>
      <c r="S237" s="215"/>
      <c r="T237" s="215"/>
      <c r="U237" s="347">
        <v>1</v>
      </c>
      <c r="V237" s="236"/>
      <c r="W237" s="215"/>
      <c r="X237" s="215"/>
      <c r="Y237" s="215"/>
      <c r="Z237" s="184" t="s">
        <v>201</v>
      </c>
      <c r="AA237" s="286"/>
      <c r="AB237" s="150"/>
      <c r="AC237" s="151"/>
      <c r="AD237" s="151"/>
      <c r="AE237" s="151">
        <v>5</v>
      </c>
      <c r="AF237" s="151"/>
      <c r="AG237" s="151"/>
    </row>
    <row r="238" spans="1:33" s="18" customFormat="1" ht="15.75">
      <c r="A238" s="132"/>
      <c r="B238" s="85" t="s">
        <v>196</v>
      </c>
      <c r="C238" s="52" t="s">
        <v>31</v>
      </c>
      <c r="D238" s="211">
        <v>3</v>
      </c>
      <c r="E238" s="212">
        <f t="shared" si="59"/>
        <v>2</v>
      </c>
      <c r="F238" s="211">
        <v>1</v>
      </c>
      <c r="G238" s="212">
        <f t="shared" si="55"/>
        <v>0</v>
      </c>
      <c r="H238" s="235">
        <f>SUM([1]secretary!H238)</f>
        <v>0</v>
      </c>
      <c r="I238" s="235">
        <f>SUM([2]secretary!I238)</f>
        <v>0</v>
      </c>
      <c r="J238" s="235">
        <f>SUM([3]secretary!J238)</f>
        <v>0</v>
      </c>
      <c r="K238" s="211">
        <v>1</v>
      </c>
      <c r="L238" s="212">
        <f t="shared" si="56"/>
        <v>1</v>
      </c>
      <c r="M238" s="235">
        <f>SUM([4]secretary!M238)</f>
        <v>1</v>
      </c>
      <c r="N238" s="235">
        <f>SUM([5]secretary!N238)</f>
        <v>0</v>
      </c>
      <c r="O238" s="235">
        <f>SUM([6]secretary!O238)</f>
        <v>0</v>
      </c>
      <c r="P238" s="211">
        <v>1</v>
      </c>
      <c r="Q238" s="212">
        <f t="shared" si="57"/>
        <v>0</v>
      </c>
      <c r="R238" s="235">
        <f>SUM([7]secretary!R238)</f>
        <v>0</v>
      </c>
      <c r="S238" s="235">
        <f>SUM([8]secretary!S238)</f>
        <v>0</v>
      </c>
      <c r="T238" s="235">
        <f>SUM([9]secretary!T238)</f>
        <v>0</v>
      </c>
      <c r="U238" s="211">
        <v>0</v>
      </c>
      <c r="V238" s="212">
        <f t="shared" si="58"/>
        <v>1</v>
      </c>
      <c r="W238" s="235">
        <f>SUM([10]secretary!W238)</f>
        <v>1</v>
      </c>
      <c r="X238" s="235">
        <f>SUM([11]secretary!X238)</f>
        <v>0</v>
      </c>
      <c r="Y238" s="235">
        <f>SUM([12]secretary!Y238)</f>
        <v>0</v>
      </c>
      <c r="Z238" s="184" t="s">
        <v>180</v>
      </c>
      <c r="AA238" s="17"/>
      <c r="AB238" s="5"/>
      <c r="AE238" s="18">
        <v>1</v>
      </c>
    </row>
    <row r="239" spans="1:33" s="18" customFormat="1" ht="15.75">
      <c r="A239" s="132"/>
      <c r="B239" s="85" t="s">
        <v>197</v>
      </c>
      <c r="C239" s="52" t="s">
        <v>31</v>
      </c>
      <c r="D239" s="211">
        <v>2</v>
      </c>
      <c r="E239" s="212">
        <f t="shared" si="59"/>
        <v>1</v>
      </c>
      <c r="F239" s="211">
        <v>0</v>
      </c>
      <c r="G239" s="212">
        <f t="shared" si="55"/>
        <v>1</v>
      </c>
      <c r="H239" s="235">
        <f>SUM([1]secretary!H239)</f>
        <v>0</v>
      </c>
      <c r="I239" s="235">
        <f>SUM([2]secretary!I239)</f>
        <v>1</v>
      </c>
      <c r="J239" s="235">
        <f>SUM([3]secretary!J239)</f>
        <v>0</v>
      </c>
      <c r="K239" s="211">
        <v>1</v>
      </c>
      <c r="L239" s="212">
        <f t="shared" si="56"/>
        <v>0</v>
      </c>
      <c r="M239" s="235">
        <f>SUM([4]secretary!M239)</f>
        <v>0</v>
      </c>
      <c r="N239" s="235">
        <f>SUM([5]secretary!N239)</f>
        <v>0</v>
      </c>
      <c r="O239" s="235">
        <f>SUM([6]secretary!O239)</f>
        <v>0</v>
      </c>
      <c r="P239" s="211">
        <v>0</v>
      </c>
      <c r="Q239" s="212">
        <f t="shared" si="57"/>
        <v>0</v>
      </c>
      <c r="R239" s="235">
        <f>SUM([7]secretary!R239)</f>
        <v>0</v>
      </c>
      <c r="S239" s="235">
        <f>SUM([8]secretary!S239)</f>
        <v>0</v>
      </c>
      <c r="T239" s="235">
        <f>SUM([9]secretary!T239)</f>
        <v>0</v>
      </c>
      <c r="U239" s="211">
        <v>1</v>
      </c>
      <c r="V239" s="212">
        <f t="shared" si="58"/>
        <v>0</v>
      </c>
      <c r="W239" s="235">
        <f>SUM([10]secretary!W239)</f>
        <v>0</v>
      </c>
      <c r="X239" s="235">
        <f>SUM([11]secretary!X239)</f>
        <v>0</v>
      </c>
      <c r="Y239" s="235">
        <f>SUM([12]secretary!Y239)</f>
        <v>0</v>
      </c>
      <c r="Z239" s="184" t="s">
        <v>180</v>
      </c>
      <c r="AA239" s="17"/>
      <c r="AB239" s="5"/>
      <c r="AE239" s="18">
        <v>1</v>
      </c>
    </row>
    <row r="240" spans="1:33" s="178" customFormat="1" ht="26.25" hidden="1" customHeight="1">
      <c r="A240" s="106"/>
      <c r="B240" s="73" t="s">
        <v>464</v>
      </c>
      <c r="C240" s="52" t="s">
        <v>31</v>
      </c>
      <c r="D240" s="211">
        <v>1</v>
      </c>
      <c r="E240" s="236"/>
      <c r="F240" s="211">
        <v>0</v>
      </c>
      <c r="G240" s="236"/>
      <c r="H240" s="241"/>
      <c r="I240" s="241"/>
      <c r="J240" s="241"/>
      <c r="K240" s="211">
        <v>0</v>
      </c>
      <c r="L240" s="236"/>
      <c r="M240" s="241"/>
      <c r="N240" s="241"/>
      <c r="O240" s="241"/>
      <c r="P240" s="211">
        <v>1</v>
      </c>
      <c r="Q240" s="236"/>
      <c r="R240" s="241"/>
      <c r="S240" s="241"/>
      <c r="T240" s="241"/>
      <c r="U240" s="211">
        <v>0</v>
      </c>
      <c r="V240" s="236"/>
      <c r="W240" s="241"/>
      <c r="X240" s="241"/>
      <c r="Y240" s="241"/>
      <c r="Z240" s="244" t="s">
        <v>243</v>
      </c>
      <c r="AA240" s="306" t="s">
        <v>242</v>
      </c>
      <c r="AB240" s="150"/>
      <c r="AC240" s="151"/>
      <c r="AD240" s="151"/>
      <c r="AE240" s="151">
        <v>6</v>
      </c>
      <c r="AF240" s="151"/>
      <c r="AG240" s="151"/>
    </row>
    <row r="241" spans="1:33" s="178" customFormat="1" ht="21.75" hidden="1" customHeight="1">
      <c r="A241" s="116"/>
      <c r="B241" s="117" t="s">
        <v>465</v>
      </c>
      <c r="C241" s="115"/>
      <c r="D241" s="213"/>
      <c r="E241" s="236"/>
      <c r="F241" s="237"/>
      <c r="G241" s="236"/>
      <c r="H241" s="241"/>
      <c r="I241" s="241"/>
      <c r="J241" s="241"/>
      <c r="K241" s="237"/>
      <c r="L241" s="236"/>
      <c r="M241" s="241"/>
      <c r="N241" s="241"/>
      <c r="O241" s="241"/>
      <c r="P241" s="237"/>
      <c r="Q241" s="236"/>
      <c r="R241" s="241"/>
      <c r="S241" s="241"/>
      <c r="T241" s="241"/>
      <c r="U241" s="237"/>
      <c r="V241" s="236"/>
      <c r="W241" s="241"/>
      <c r="X241" s="241"/>
      <c r="Y241" s="241"/>
      <c r="Z241" s="242"/>
      <c r="AA241" s="177"/>
      <c r="AB241" s="150"/>
      <c r="AC241" s="151"/>
      <c r="AD241" s="151"/>
      <c r="AE241" s="151"/>
      <c r="AF241" s="151"/>
      <c r="AG241" s="151"/>
    </row>
    <row r="242" spans="1:33" s="262" customFormat="1" ht="15.75" hidden="1">
      <c r="A242" s="111"/>
      <c r="B242" s="118" t="s">
        <v>466</v>
      </c>
      <c r="C242" s="119" t="s">
        <v>31</v>
      </c>
      <c r="D242" s="213">
        <v>4</v>
      </c>
      <c r="E242" s="236"/>
      <c r="F242" s="213">
        <v>1</v>
      </c>
      <c r="G242" s="236"/>
      <c r="H242" s="241"/>
      <c r="I242" s="241"/>
      <c r="J242" s="241"/>
      <c r="K242" s="213">
        <v>1</v>
      </c>
      <c r="L242" s="236"/>
      <c r="M242" s="241"/>
      <c r="N242" s="241"/>
      <c r="O242" s="241"/>
      <c r="P242" s="213">
        <v>1</v>
      </c>
      <c r="Q242" s="236"/>
      <c r="R242" s="241"/>
      <c r="S242" s="241"/>
      <c r="T242" s="241"/>
      <c r="U242" s="213">
        <v>1</v>
      </c>
      <c r="V242" s="236"/>
      <c r="W242" s="241"/>
      <c r="X242" s="241"/>
      <c r="Y242" s="241"/>
      <c r="Z242" s="252" t="s">
        <v>243</v>
      </c>
      <c r="AA242" s="150"/>
      <c r="AB242" s="150"/>
      <c r="AC242" s="151"/>
      <c r="AD242" s="151"/>
      <c r="AE242" s="151">
        <v>6</v>
      </c>
      <c r="AF242" s="151"/>
      <c r="AG242" s="151"/>
    </row>
    <row r="243" spans="1:33" s="262" customFormat="1" ht="26.25" hidden="1" customHeight="1">
      <c r="A243" s="310"/>
      <c r="B243" s="311" t="s">
        <v>255</v>
      </c>
      <c r="C243" s="312" t="s">
        <v>198</v>
      </c>
      <c r="D243" s="217">
        <v>2</v>
      </c>
      <c r="E243" s="236"/>
      <c r="F243" s="217">
        <v>0</v>
      </c>
      <c r="G243" s="236"/>
      <c r="H243" s="241"/>
      <c r="I243" s="241"/>
      <c r="J243" s="241"/>
      <c r="K243" s="217">
        <v>0</v>
      </c>
      <c r="L243" s="236"/>
      <c r="M243" s="241"/>
      <c r="N243" s="241"/>
      <c r="O243" s="241"/>
      <c r="P243" s="352">
        <v>1</v>
      </c>
      <c r="Q243" s="236"/>
      <c r="R243" s="241"/>
      <c r="S243" s="241"/>
      <c r="T243" s="241"/>
      <c r="U243" s="352">
        <v>1</v>
      </c>
      <c r="V243" s="236"/>
      <c r="W243" s="241"/>
      <c r="X243" s="241"/>
      <c r="Y243" s="241"/>
      <c r="Z243" s="253" t="s">
        <v>243</v>
      </c>
      <c r="AA243" s="306" t="s">
        <v>256</v>
      </c>
      <c r="AB243" s="150"/>
      <c r="AC243" s="151"/>
      <c r="AD243" s="151"/>
      <c r="AE243" s="151">
        <v>6</v>
      </c>
      <c r="AF243" s="151"/>
      <c r="AG243" s="151"/>
    </row>
    <row r="244" spans="1:33" s="262" customFormat="1" ht="22.5" hidden="1" customHeight="1">
      <c r="A244" s="310"/>
      <c r="B244" s="311" t="s">
        <v>488</v>
      </c>
      <c r="C244" s="312" t="s">
        <v>31</v>
      </c>
      <c r="D244" s="213">
        <v>1</v>
      </c>
      <c r="E244" s="236"/>
      <c r="F244" s="213">
        <v>0</v>
      </c>
      <c r="G244" s="236"/>
      <c r="H244" s="241"/>
      <c r="I244" s="241"/>
      <c r="J244" s="241"/>
      <c r="K244" s="213">
        <v>1</v>
      </c>
      <c r="L244" s="236"/>
      <c r="M244" s="241"/>
      <c r="N244" s="241"/>
      <c r="O244" s="241"/>
      <c r="P244" s="353">
        <v>0</v>
      </c>
      <c r="Q244" s="236"/>
      <c r="R244" s="241"/>
      <c r="S244" s="241"/>
      <c r="T244" s="241"/>
      <c r="U244" s="353">
        <v>0</v>
      </c>
      <c r="V244" s="236"/>
      <c r="W244" s="241"/>
      <c r="X244" s="241"/>
      <c r="Y244" s="241"/>
      <c r="Z244" s="254" t="s">
        <v>243</v>
      </c>
      <c r="AA244" s="150"/>
      <c r="AB244" s="150"/>
      <c r="AC244" s="151"/>
      <c r="AD244" s="151"/>
      <c r="AE244" s="151">
        <v>6</v>
      </c>
      <c r="AF244" s="151"/>
      <c r="AG244" s="151"/>
    </row>
    <row r="245" spans="1:33" s="178" customFormat="1" ht="22.5" hidden="1" customHeight="1" thickBot="1">
      <c r="A245" s="120"/>
      <c r="B245" s="313" t="s">
        <v>519</v>
      </c>
      <c r="C245" s="314" t="s">
        <v>31</v>
      </c>
      <c r="D245" s="350">
        <v>2</v>
      </c>
      <c r="E245" s="315"/>
      <c r="F245" s="350"/>
      <c r="G245" s="236"/>
      <c r="H245" s="241"/>
      <c r="I245" s="241"/>
      <c r="J245" s="241"/>
      <c r="K245" s="350">
        <v>1</v>
      </c>
      <c r="L245" s="236"/>
      <c r="M245" s="241"/>
      <c r="N245" s="241"/>
      <c r="O245" s="241"/>
      <c r="P245" s="354">
        <v>1</v>
      </c>
      <c r="Q245" s="236"/>
      <c r="R245" s="241"/>
      <c r="S245" s="241"/>
      <c r="T245" s="241"/>
      <c r="U245" s="354"/>
      <c r="V245" s="236"/>
      <c r="W245" s="241"/>
      <c r="X245" s="241"/>
      <c r="Y245" s="241"/>
      <c r="Z245" s="259" t="s">
        <v>243</v>
      </c>
      <c r="AA245" s="149"/>
      <c r="AB245" s="149"/>
      <c r="AC245" s="151"/>
      <c r="AD245" s="151"/>
      <c r="AE245" s="151">
        <v>6</v>
      </c>
      <c r="AF245" s="151"/>
      <c r="AG245" s="151"/>
    </row>
    <row r="246" spans="1:33" s="178" customFormat="1" ht="21.75" hidden="1" customHeight="1" thickTop="1" thickBot="1">
      <c r="A246" s="392" t="s">
        <v>199</v>
      </c>
      <c r="B246" s="393"/>
      <c r="C246" s="394"/>
      <c r="D246" s="394"/>
      <c r="E246" s="394"/>
      <c r="F246" s="394"/>
      <c r="G246" s="394"/>
      <c r="H246" s="394"/>
      <c r="I246" s="394"/>
      <c r="J246" s="394"/>
      <c r="K246" s="394"/>
      <c r="L246" s="394"/>
      <c r="M246" s="394"/>
      <c r="N246" s="394"/>
      <c r="O246" s="394"/>
      <c r="P246" s="394"/>
      <c r="Q246" s="394"/>
      <c r="R246" s="394"/>
      <c r="S246" s="394"/>
      <c r="T246" s="394"/>
      <c r="U246" s="395"/>
      <c r="V246" s="258"/>
      <c r="W246" s="258"/>
      <c r="X246" s="258"/>
      <c r="Y246" s="258"/>
      <c r="Z246" s="255"/>
      <c r="AA246" s="177"/>
      <c r="AB246" s="150"/>
      <c r="AC246" s="151"/>
      <c r="AD246" s="151"/>
      <c r="AE246" s="151"/>
      <c r="AF246" s="151"/>
      <c r="AG246" s="151"/>
    </row>
    <row r="247" spans="1:33" s="151" customFormat="1" ht="32.25" hidden="1" thickTop="1">
      <c r="A247" s="220" t="s">
        <v>23</v>
      </c>
      <c r="B247" s="316" t="s">
        <v>200</v>
      </c>
      <c r="C247" s="115"/>
      <c r="D247" s="228"/>
      <c r="E247" s="228"/>
      <c r="F247" s="228"/>
      <c r="G247" s="228"/>
      <c r="H247" s="228"/>
      <c r="I247" s="228"/>
      <c r="J247" s="228"/>
      <c r="K247" s="228"/>
      <c r="L247" s="228"/>
      <c r="M247" s="228"/>
      <c r="N247" s="228"/>
      <c r="O247" s="228"/>
      <c r="P247" s="228"/>
      <c r="Q247" s="228"/>
      <c r="R247" s="228"/>
      <c r="S247" s="228"/>
      <c r="T247" s="228"/>
      <c r="U247" s="228"/>
      <c r="V247" s="228"/>
      <c r="W247" s="228"/>
      <c r="X247" s="228"/>
      <c r="Y247" s="228"/>
      <c r="Z247" s="221"/>
      <c r="AA247" s="222" t="s">
        <v>266</v>
      </c>
      <c r="AB247" s="150"/>
    </row>
    <row r="248" spans="1:33" s="178" customFormat="1" ht="15.75" hidden="1">
      <c r="A248" s="96"/>
      <c r="B248" s="72" t="s">
        <v>202</v>
      </c>
      <c r="C248" s="52"/>
      <c r="D248" s="215"/>
      <c r="E248" s="215"/>
      <c r="F248" s="215"/>
      <c r="G248" s="215"/>
      <c r="H248" s="215"/>
      <c r="I248" s="215"/>
      <c r="J248" s="215"/>
      <c r="K248" s="215"/>
      <c r="L248" s="215"/>
      <c r="M248" s="215"/>
      <c r="N248" s="215"/>
      <c r="O248" s="215"/>
      <c r="P248" s="215"/>
      <c r="Q248" s="215"/>
      <c r="R248" s="215"/>
      <c r="S248" s="215"/>
      <c r="T248" s="215"/>
      <c r="U248" s="215"/>
      <c r="V248" s="215"/>
      <c r="W248" s="215"/>
      <c r="X248" s="215"/>
      <c r="Y248" s="215"/>
      <c r="Z248" s="247"/>
      <c r="AA248" s="177"/>
      <c r="AB248" s="150"/>
      <c r="AC248" s="151"/>
      <c r="AD248" s="151"/>
      <c r="AE248" s="151"/>
      <c r="AF248" s="151"/>
      <c r="AG248" s="151"/>
    </row>
    <row r="249" spans="1:33" s="178" customFormat="1" ht="15.75" hidden="1">
      <c r="A249" s="44"/>
      <c r="B249" s="37" t="s">
        <v>203</v>
      </c>
      <c r="C249" s="185"/>
      <c r="D249" s="215"/>
      <c r="E249" s="215"/>
      <c r="F249" s="215"/>
      <c r="G249" s="215"/>
      <c r="H249" s="215"/>
      <c r="I249" s="215"/>
      <c r="J249" s="215"/>
      <c r="K249" s="215"/>
      <c r="L249" s="215"/>
      <c r="M249" s="215"/>
      <c r="N249" s="215"/>
      <c r="O249" s="215"/>
      <c r="P249" s="215"/>
      <c r="Q249" s="215"/>
      <c r="R249" s="215"/>
      <c r="S249" s="215"/>
      <c r="T249" s="215"/>
      <c r="U249" s="215"/>
      <c r="V249" s="215"/>
      <c r="W249" s="215"/>
      <c r="X249" s="215"/>
      <c r="Y249" s="215"/>
      <c r="Z249" s="184"/>
      <c r="AA249" s="177"/>
      <c r="AB249" s="150"/>
      <c r="AC249" s="151"/>
      <c r="AD249" s="151"/>
      <c r="AE249" s="151"/>
      <c r="AF249" s="151"/>
      <c r="AG249" s="151"/>
    </row>
    <row r="250" spans="1:33" s="262" customFormat="1" ht="15.75" hidden="1">
      <c r="A250" s="51"/>
      <c r="B250" s="51" t="s">
        <v>323</v>
      </c>
      <c r="C250" s="52" t="s">
        <v>204</v>
      </c>
      <c r="D250" s="231">
        <v>20</v>
      </c>
      <c r="E250" s="236"/>
      <c r="F250" s="231">
        <v>0</v>
      </c>
      <c r="G250" s="236"/>
      <c r="H250" s="232"/>
      <c r="I250" s="232"/>
      <c r="J250" s="232"/>
      <c r="K250" s="231">
        <v>11</v>
      </c>
      <c r="L250" s="236"/>
      <c r="M250" s="232"/>
      <c r="N250" s="232"/>
      <c r="O250" s="232"/>
      <c r="P250" s="231">
        <v>0</v>
      </c>
      <c r="Q250" s="236"/>
      <c r="R250" s="232"/>
      <c r="S250" s="232"/>
      <c r="T250" s="232"/>
      <c r="U250" s="231">
        <v>20</v>
      </c>
      <c r="V250" s="236"/>
      <c r="W250" s="232"/>
      <c r="X250" s="232"/>
      <c r="Y250" s="232"/>
      <c r="Z250" s="184"/>
      <c r="AA250" s="150"/>
      <c r="AB250" s="317" t="s">
        <v>418</v>
      </c>
      <c r="AC250" s="151"/>
      <c r="AD250" s="151"/>
      <c r="AE250" s="151"/>
      <c r="AF250" s="151"/>
      <c r="AG250" s="151"/>
    </row>
    <row r="251" spans="1:33" s="262" customFormat="1" ht="15.75" hidden="1">
      <c r="A251" s="39"/>
      <c r="B251" s="121" t="s">
        <v>324</v>
      </c>
      <c r="C251" s="52" t="s">
        <v>25</v>
      </c>
      <c r="D251" s="231">
        <v>90</v>
      </c>
      <c r="E251" s="236"/>
      <c r="F251" s="363">
        <v>0</v>
      </c>
      <c r="G251" s="236"/>
      <c r="H251" s="318"/>
      <c r="I251" s="318"/>
      <c r="J251" s="318"/>
      <c r="K251" s="363">
        <v>45</v>
      </c>
      <c r="L251" s="236"/>
      <c r="M251" s="318"/>
      <c r="N251" s="318"/>
      <c r="O251" s="318"/>
      <c r="P251" s="363">
        <v>0</v>
      </c>
      <c r="Q251" s="236"/>
      <c r="R251" s="318"/>
      <c r="S251" s="318"/>
      <c r="T251" s="318"/>
      <c r="U251" s="363">
        <v>90</v>
      </c>
      <c r="V251" s="236"/>
      <c r="W251" s="318"/>
      <c r="X251" s="318"/>
      <c r="Y251" s="318"/>
      <c r="Z251" s="184"/>
      <c r="AA251" s="150"/>
      <c r="AB251" s="317" t="s">
        <v>422</v>
      </c>
      <c r="AC251" s="151"/>
      <c r="AD251" s="151"/>
      <c r="AE251" s="151"/>
      <c r="AF251" s="151"/>
      <c r="AG251" s="151"/>
    </row>
    <row r="252" spans="1:33" s="262" customFormat="1" ht="36" hidden="1" customHeight="1">
      <c r="A252" s="39"/>
      <c r="B252" s="51" t="s">
        <v>244</v>
      </c>
      <c r="C252" s="52" t="s">
        <v>24</v>
      </c>
      <c r="D252" s="231">
        <v>10</v>
      </c>
      <c r="E252" s="236"/>
      <c r="F252" s="231">
        <v>0</v>
      </c>
      <c r="G252" s="236"/>
      <c r="H252" s="232"/>
      <c r="I252" s="232"/>
      <c r="J252" s="232"/>
      <c r="K252" s="231">
        <v>5</v>
      </c>
      <c r="L252" s="236"/>
      <c r="M252" s="232"/>
      <c r="N252" s="232"/>
      <c r="O252" s="232"/>
      <c r="P252" s="231">
        <v>0</v>
      </c>
      <c r="Q252" s="236"/>
      <c r="R252" s="232"/>
      <c r="S252" s="232"/>
      <c r="T252" s="232"/>
      <c r="U252" s="231">
        <v>5</v>
      </c>
      <c r="V252" s="236"/>
      <c r="W252" s="232"/>
      <c r="X252" s="232"/>
      <c r="Y252" s="232"/>
      <c r="Z252" s="184"/>
      <c r="AA252" s="286"/>
      <c r="AB252" s="319" t="s">
        <v>421</v>
      </c>
      <c r="AC252" s="300"/>
      <c r="AD252" s="300"/>
      <c r="AE252" s="151"/>
      <c r="AF252" s="151"/>
      <c r="AG252" s="151"/>
    </row>
    <row r="253" spans="1:33" s="151" customFormat="1" ht="39.75" hidden="1" customHeight="1">
      <c r="A253" s="57"/>
      <c r="B253" s="320" t="s">
        <v>326</v>
      </c>
      <c r="C253" s="52" t="s">
        <v>25</v>
      </c>
      <c r="D253" s="355">
        <v>10</v>
      </c>
      <c r="E253" s="236"/>
      <c r="F253" s="364">
        <v>0</v>
      </c>
      <c r="G253" s="236"/>
      <c r="H253" s="318"/>
      <c r="I253" s="318"/>
      <c r="J253" s="318"/>
      <c r="K253" s="364">
        <v>0</v>
      </c>
      <c r="L253" s="236"/>
      <c r="M253" s="318"/>
      <c r="N253" s="318"/>
      <c r="O253" s="318"/>
      <c r="P253" s="364">
        <v>0</v>
      </c>
      <c r="Q253" s="236"/>
      <c r="R253" s="318"/>
      <c r="S253" s="318"/>
      <c r="T253" s="318"/>
      <c r="U253" s="364">
        <v>10</v>
      </c>
      <c r="V253" s="236"/>
      <c r="W253" s="318"/>
      <c r="X253" s="318"/>
      <c r="Y253" s="318"/>
      <c r="Z253" s="184"/>
      <c r="AA253" s="321"/>
      <c r="AB253" s="317" t="s">
        <v>420</v>
      </c>
    </row>
    <row r="254" spans="1:33" s="262" customFormat="1" ht="30" hidden="1" customHeight="1">
      <c r="A254" s="39"/>
      <c r="B254" s="51" t="s">
        <v>325</v>
      </c>
      <c r="C254" s="52" t="s">
        <v>25</v>
      </c>
      <c r="D254" s="355">
        <v>90</v>
      </c>
      <c r="E254" s="236"/>
      <c r="F254" s="364">
        <v>0</v>
      </c>
      <c r="G254" s="236"/>
      <c r="H254" s="318"/>
      <c r="I254" s="318"/>
      <c r="J254" s="318"/>
      <c r="K254" s="364">
        <v>45</v>
      </c>
      <c r="L254" s="236"/>
      <c r="M254" s="318"/>
      <c r="N254" s="318"/>
      <c r="O254" s="318"/>
      <c r="P254" s="364">
        <v>0</v>
      </c>
      <c r="Q254" s="236"/>
      <c r="R254" s="318"/>
      <c r="S254" s="318"/>
      <c r="T254" s="318"/>
      <c r="U254" s="364">
        <v>90</v>
      </c>
      <c r="V254" s="236"/>
      <c r="W254" s="318"/>
      <c r="X254" s="318"/>
      <c r="Y254" s="318"/>
      <c r="Z254" s="184"/>
      <c r="AA254" s="302" t="s">
        <v>205</v>
      </c>
      <c r="AB254" s="317" t="s">
        <v>419</v>
      </c>
      <c r="AC254" s="369" t="s">
        <v>327</v>
      </c>
      <c r="AD254" s="370"/>
      <c r="AE254" s="370"/>
      <c r="AF254" s="370"/>
      <c r="AG254" s="370"/>
    </row>
    <row r="255" spans="1:33" s="178" customFormat="1" ht="21" hidden="1" customHeight="1">
      <c r="A255" s="116"/>
      <c r="B255" s="122" t="s">
        <v>206</v>
      </c>
      <c r="C255" s="124"/>
      <c r="D255" s="231"/>
      <c r="E255" s="236"/>
      <c r="F255" s="231"/>
      <c r="G255" s="232"/>
      <c r="H255" s="232"/>
      <c r="I255" s="232"/>
      <c r="J255" s="232"/>
      <c r="K255" s="231"/>
      <c r="L255" s="232"/>
      <c r="M255" s="232"/>
      <c r="N255" s="232"/>
      <c r="O255" s="232"/>
      <c r="P255" s="231"/>
      <c r="Q255" s="232"/>
      <c r="R255" s="232"/>
      <c r="S255" s="232"/>
      <c r="T255" s="232"/>
      <c r="U255" s="231"/>
      <c r="V255" s="232"/>
      <c r="W255" s="232"/>
      <c r="X255" s="232"/>
      <c r="Y255" s="232"/>
      <c r="Z255" s="184"/>
      <c r="AA255" s="177"/>
      <c r="AB255" s="150"/>
      <c r="AC255" s="151"/>
      <c r="AD255" s="151"/>
      <c r="AE255" s="151"/>
      <c r="AF255" s="151"/>
      <c r="AG255" s="151"/>
    </row>
    <row r="256" spans="1:33" s="262" customFormat="1" ht="15.75" hidden="1">
      <c r="A256" s="104"/>
      <c r="B256" s="123" t="s">
        <v>328</v>
      </c>
      <c r="C256" s="124" t="s">
        <v>317</v>
      </c>
      <c r="D256" s="356" t="s">
        <v>407</v>
      </c>
      <c r="E256" s="236"/>
      <c r="F256" s="231">
        <v>0</v>
      </c>
      <c r="G256" s="236"/>
      <c r="H256" s="232"/>
      <c r="I256" s="232"/>
      <c r="J256" s="232"/>
      <c r="K256" s="356" t="s">
        <v>407</v>
      </c>
      <c r="L256" s="236"/>
      <c r="M256" s="232"/>
      <c r="N256" s="232"/>
      <c r="O256" s="232"/>
      <c r="P256" s="231">
        <v>0</v>
      </c>
      <c r="Q256" s="236"/>
      <c r="R256" s="232"/>
      <c r="S256" s="232"/>
      <c r="T256" s="232"/>
      <c r="U256" s="231">
        <v>0</v>
      </c>
      <c r="V256" s="236"/>
      <c r="W256" s="232"/>
      <c r="X256" s="232"/>
      <c r="Y256" s="232"/>
      <c r="Z256" s="184"/>
      <c r="AA256" s="150"/>
      <c r="AB256" s="150"/>
      <c r="AC256" s="151" t="s">
        <v>330</v>
      </c>
      <c r="AD256" s="151"/>
      <c r="AE256" s="151"/>
      <c r="AF256" s="151"/>
      <c r="AG256" s="151"/>
    </row>
    <row r="257" spans="1:33" s="262" customFormat="1" ht="49.5" hidden="1" customHeight="1">
      <c r="A257" s="111"/>
      <c r="B257" s="111" t="s">
        <v>329</v>
      </c>
      <c r="C257" s="124" t="s">
        <v>25</v>
      </c>
      <c r="D257" s="231">
        <v>100</v>
      </c>
      <c r="E257" s="236"/>
      <c r="F257" s="231">
        <v>0</v>
      </c>
      <c r="G257" s="236"/>
      <c r="H257" s="232"/>
      <c r="I257" s="232"/>
      <c r="J257" s="232"/>
      <c r="K257" s="231">
        <v>0</v>
      </c>
      <c r="L257" s="236"/>
      <c r="M257" s="232"/>
      <c r="N257" s="232"/>
      <c r="O257" s="232"/>
      <c r="P257" s="231">
        <v>0</v>
      </c>
      <c r="Q257" s="236"/>
      <c r="R257" s="232"/>
      <c r="S257" s="232"/>
      <c r="T257" s="232"/>
      <c r="U257" s="231">
        <v>100</v>
      </c>
      <c r="V257" s="236"/>
      <c r="W257" s="232"/>
      <c r="X257" s="232"/>
      <c r="Y257" s="232"/>
      <c r="Z257" s="184"/>
      <c r="AA257" s="150"/>
      <c r="AB257" s="150"/>
      <c r="AC257" s="151" t="s">
        <v>330</v>
      </c>
      <c r="AD257" s="151"/>
      <c r="AE257" s="151"/>
      <c r="AF257" s="151"/>
      <c r="AG257" s="151"/>
    </row>
    <row r="258" spans="1:33" s="151" customFormat="1" ht="30.75" hidden="1" customHeight="1">
      <c r="A258" s="147"/>
      <c r="B258" s="148" t="s">
        <v>207</v>
      </c>
      <c r="C258" s="124"/>
      <c r="D258" s="232"/>
      <c r="E258" s="232"/>
      <c r="F258" s="232"/>
      <c r="G258" s="232"/>
      <c r="H258" s="232"/>
      <c r="I258" s="232"/>
      <c r="J258" s="232"/>
      <c r="K258" s="232"/>
      <c r="L258" s="232"/>
      <c r="M258" s="232"/>
      <c r="N258" s="232"/>
      <c r="O258" s="232"/>
      <c r="P258" s="232"/>
      <c r="Q258" s="232"/>
      <c r="R258" s="232"/>
      <c r="S258" s="232"/>
      <c r="T258" s="232"/>
      <c r="U258" s="232"/>
      <c r="V258" s="232"/>
      <c r="W258" s="232"/>
      <c r="X258" s="232"/>
      <c r="Y258" s="232"/>
      <c r="Z258" s="184"/>
      <c r="AA258" s="149"/>
      <c r="AB258" s="150"/>
    </row>
    <row r="259" spans="1:33" s="50" customFormat="1" ht="31.5" hidden="1" customHeight="1">
      <c r="A259" s="48"/>
      <c r="B259" s="96" t="s">
        <v>489</v>
      </c>
      <c r="C259" s="52" t="s">
        <v>204</v>
      </c>
      <c r="D259" s="232">
        <v>20</v>
      </c>
      <c r="E259" s="212"/>
      <c r="F259" s="232">
        <v>4</v>
      </c>
      <c r="G259" s="212"/>
      <c r="H259" s="232"/>
      <c r="I259" s="232"/>
      <c r="J259" s="232"/>
      <c r="K259" s="232">
        <v>5</v>
      </c>
      <c r="L259" s="212"/>
      <c r="M259" s="232"/>
      <c r="N259" s="232"/>
      <c r="O259" s="232"/>
      <c r="P259" s="232">
        <v>5</v>
      </c>
      <c r="Q259" s="212"/>
      <c r="R259" s="232"/>
      <c r="S259" s="232"/>
      <c r="T259" s="232"/>
      <c r="U259" s="232">
        <v>6</v>
      </c>
      <c r="V259" s="212"/>
      <c r="W259" s="232"/>
      <c r="X259" s="232"/>
      <c r="Y259" s="232"/>
      <c r="Z259" s="184"/>
      <c r="AA259" s="49"/>
      <c r="AB259" s="5" t="s">
        <v>412</v>
      </c>
      <c r="AC259" s="18"/>
      <c r="AD259" s="18"/>
      <c r="AE259" s="18"/>
      <c r="AF259" s="18"/>
      <c r="AG259" s="18"/>
    </row>
    <row r="260" spans="1:33" s="89" customFormat="1" ht="24.75" hidden="1" customHeight="1">
      <c r="A260" s="125"/>
      <c r="B260" s="97" t="s">
        <v>208</v>
      </c>
      <c r="C260" s="59" t="s">
        <v>209</v>
      </c>
      <c r="D260" s="231">
        <v>2</v>
      </c>
      <c r="E260" s="212"/>
      <c r="F260" s="231">
        <v>0</v>
      </c>
      <c r="G260" s="212"/>
      <c r="H260" s="231"/>
      <c r="I260" s="231"/>
      <c r="J260" s="231"/>
      <c r="K260" s="231">
        <v>1</v>
      </c>
      <c r="L260" s="212"/>
      <c r="M260" s="231"/>
      <c r="N260" s="231"/>
      <c r="O260" s="231"/>
      <c r="P260" s="231">
        <v>0</v>
      </c>
      <c r="Q260" s="212"/>
      <c r="R260" s="231"/>
      <c r="S260" s="231"/>
      <c r="T260" s="231"/>
      <c r="U260" s="231">
        <v>1</v>
      </c>
      <c r="V260" s="212"/>
      <c r="W260" s="231"/>
      <c r="X260" s="231"/>
      <c r="Y260" s="231"/>
      <c r="Z260" s="184"/>
      <c r="AA260" s="88"/>
      <c r="AB260" s="5" t="s">
        <v>408</v>
      </c>
      <c r="AC260" s="18"/>
      <c r="AD260" s="18"/>
      <c r="AE260" s="18"/>
      <c r="AF260" s="18"/>
      <c r="AG260" s="18"/>
    </row>
    <row r="261" spans="1:33" s="322" customFormat="1" ht="18.75" hidden="1" customHeight="1">
      <c r="A261" s="172"/>
      <c r="B261" s="126" t="s">
        <v>507</v>
      </c>
      <c r="C261" s="127" t="s">
        <v>210</v>
      </c>
      <c r="D261" s="357">
        <v>1</v>
      </c>
      <c r="E261" s="236"/>
      <c r="F261" s="357">
        <v>0</v>
      </c>
      <c r="G261" s="236"/>
      <c r="H261" s="215"/>
      <c r="I261" s="215"/>
      <c r="J261" s="215"/>
      <c r="K261" s="357">
        <v>1</v>
      </c>
      <c r="L261" s="236"/>
      <c r="M261" s="215"/>
      <c r="N261" s="215"/>
      <c r="O261" s="215"/>
      <c r="P261" s="357">
        <v>0</v>
      </c>
      <c r="Q261" s="236"/>
      <c r="R261" s="215"/>
      <c r="S261" s="215"/>
      <c r="T261" s="215"/>
      <c r="U261" s="357">
        <v>0</v>
      </c>
      <c r="V261" s="236"/>
      <c r="W261" s="215"/>
      <c r="X261" s="215"/>
      <c r="Y261" s="215"/>
      <c r="Z261" s="249" t="s">
        <v>201</v>
      </c>
      <c r="AA261" s="280"/>
      <c r="AB261" s="150"/>
      <c r="AC261" s="281"/>
      <c r="AD261" s="281"/>
      <c r="AE261" s="281">
        <v>5</v>
      </c>
      <c r="AF261" s="281"/>
      <c r="AG261" s="281"/>
    </row>
    <row r="262" spans="1:33" s="322" customFormat="1" ht="15.75" hidden="1">
      <c r="A262" s="172"/>
      <c r="B262" s="126" t="s">
        <v>211</v>
      </c>
      <c r="C262" s="127" t="s">
        <v>212</v>
      </c>
      <c r="D262" s="357">
        <v>1</v>
      </c>
      <c r="E262" s="236"/>
      <c r="F262" s="357">
        <v>0</v>
      </c>
      <c r="G262" s="236"/>
      <c r="H262" s="215"/>
      <c r="I262" s="215"/>
      <c r="J262" s="215"/>
      <c r="K262" s="357">
        <v>0</v>
      </c>
      <c r="L262" s="236"/>
      <c r="M262" s="215"/>
      <c r="N262" s="215"/>
      <c r="O262" s="215"/>
      <c r="P262" s="357">
        <v>0</v>
      </c>
      <c r="Q262" s="236"/>
      <c r="R262" s="215"/>
      <c r="S262" s="215"/>
      <c r="T262" s="215"/>
      <c r="U262" s="357">
        <v>1</v>
      </c>
      <c r="V262" s="236"/>
      <c r="W262" s="215"/>
      <c r="X262" s="215"/>
      <c r="Y262" s="215"/>
      <c r="Z262" s="249" t="s">
        <v>201</v>
      </c>
      <c r="AA262" s="280"/>
      <c r="AB262" s="280"/>
      <c r="AC262" s="281"/>
      <c r="AD262" s="281"/>
      <c r="AE262" s="281">
        <v>5</v>
      </c>
      <c r="AF262" s="281"/>
      <c r="AG262" s="281"/>
    </row>
    <row r="263" spans="1:33" s="272" customFormat="1" ht="21.75" hidden="1" customHeight="1">
      <c r="A263" s="37"/>
      <c r="B263" s="76" t="s">
        <v>213</v>
      </c>
      <c r="C263" s="52" t="s">
        <v>214</v>
      </c>
      <c r="D263" s="231">
        <v>5</v>
      </c>
      <c r="E263" s="236"/>
      <c r="F263" s="231">
        <v>1</v>
      </c>
      <c r="G263" s="236"/>
      <c r="H263" s="232"/>
      <c r="I263" s="232"/>
      <c r="J263" s="232"/>
      <c r="K263" s="231">
        <v>1</v>
      </c>
      <c r="L263" s="236"/>
      <c r="M263" s="232"/>
      <c r="N263" s="232"/>
      <c r="O263" s="232"/>
      <c r="P263" s="231">
        <v>1</v>
      </c>
      <c r="Q263" s="236"/>
      <c r="R263" s="232"/>
      <c r="S263" s="232"/>
      <c r="T263" s="232"/>
      <c r="U263" s="231">
        <v>2</v>
      </c>
      <c r="V263" s="236"/>
      <c r="W263" s="232"/>
      <c r="X263" s="232"/>
      <c r="Y263" s="232"/>
      <c r="Z263" s="184"/>
      <c r="AA263" s="270"/>
      <c r="AB263" s="323" t="s">
        <v>409</v>
      </c>
      <c r="AC263" s="151"/>
      <c r="AD263" s="151"/>
      <c r="AE263" s="151"/>
      <c r="AF263" s="151"/>
      <c r="AG263" s="151"/>
    </row>
    <row r="264" spans="1:33" s="281" customFormat="1" ht="24" hidden="1" customHeight="1">
      <c r="A264" s="172"/>
      <c r="B264" s="128" t="s">
        <v>215</v>
      </c>
      <c r="C264" s="54" t="s">
        <v>214</v>
      </c>
      <c r="D264" s="357">
        <v>1</v>
      </c>
      <c r="E264" s="236"/>
      <c r="F264" s="357">
        <v>1</v>
      </c>
      <c r="G264" s="236"/>
      <c r="H264" s="215"/>
      <c r="I264" s="215"/>
      <c r="J264" s="215"/>
      <c r="K264" s="357">
        <v>0</v>
      </c>
      <c r="L264" s="236"/>
      <c r="M264" s="215"/>
      <c r="N264" s="215"/>
      <c r="O264" s="215"/>
      <c r="P264" s="357">
        <v>0</v>
      </c>
      <c r="Q264" s="236"/>
      <c r="R264" s="215"/>
      <c r="S264" s="215"/>
      <c r="T264" s="215"/>
      <c r="U264" s="357">
        <v>0</v>
      </c>
      <c r="V264" s="236"/>
      <c r="W264" s="215"/>
      <c r="X264" s="215"/>
      <c r="Y264" s="215"/>
      <c r="Z264" s="249" t="s">
        <v>201</v>
      </c>
      <c r="AA264" s="324"/>
      <c r="AB264" s="280"/>
      <c r="AE264" s="281">
        <v>5</v>
      </c>
    </row>
    <row r="265" spans="1:33" s="281" customFormat="1" ht="26.25" hidden="1" customHeight="1">
      <c r="A265" s="172"/>
      <c r="B265" s="128" t="s">
        <v>509</v>
      </c>
      <c r="C265" s="54" t="s">
        <v>214</v>
      </c>
      <c r="D265" s="357">
        <v>1</v>
      </c>
      <c r="E265" s="236"/>
      <c r="F265" s="357">
        <v>0</v>
      </c>
      <c r="G265" s="236"/>
      <c r="H265" s="215"/>
      <c r="I265" s="215"/>
      <c r="J265" s="215"/>
      <c r="K265" s="357">
        <v>1</v>
      </c>
      <c r="L265" s="236"/>
      <c r="M265" s="215"/>
      <c r="N265" s="215"/>
      <c r="O265" s="215"/>
      <c r="P265" s="357">
        <v>0</v>
      </c>
      <c r="Q265" s="236"/>
      <c r="R265" s="215"/>
      <c r="S265" s="215"/>
      <c r="T265" s="215"/>
      <c r="U265" s="357">
        <v>0</v>
      </c>
      <c r="V265" s="236"/>
      <c r="W265" s="215"/>
      <c r="X265" s="215"/>
      <c r="Y265" s="215"/>
      <c r="Z265" s="249" t="s">
        <v>201</v>
      </c>
      <c r="AA265" s="324"/>
      <c r="AB265" s="280"/>
      <c r="AE265" s="281">
        <v>5</v>
      </c>
    </row>
    <row r="266" spans="1:33" s="327" customFormat="1" ht="25.5" hidden="1" customHeight="1">
      <c r="A266" s="172"/>
      <c r="B266" s="128" t="s">
        <v>216</v>
      </c>
      <c r="C266" s="54" t="s">
        <v>214</v>
      </c>
      <c r="D266" s="358">
        <v>1</v>
      </c>
      <c r="E266" s="236"/>
      <c r="F266" s="346">
        <v>0</v>
      </c>
      <c r="G266" s="236"/>
      <c r="H266" s="215"/>
      <c r="I266" s="215"/>
      <c r="J266" s="215"/>
      <c r="K266" s="358">
        <v>0</v>
      </c>
      <c r="L266" s="236"/>
      <c r="M266" s="215"/>
      <c r="N266" s="215"/>
      <c r="O266" s="215"/>
      <c r="P266" s="358">
        <v>1</v>
      </c>
      <c r="Q266" s="236"/>
      <c r="R266" s="215"/>
      <c r="S266" s="215"/>
      <c r="T266" s="215"/>
      <c r="U266" s="367">
        <v>0</v>
      </c>
      <c r="V266" s="236"/>
      <c r="W266" s="215"/>
      <c r="X266" s="215"/>
      <c r="Y266" s="215"/>
      <c r="Z266" s="249" t="s">
        <v>201</v>
      </c>
      <c r="AA266" s="325"/>
      <c r="AB266" s="326"/>
      <c r="AE266" s="327">
        <v>5</v>
      </c>
    </row>
    <row r="267" spans="1:33" s="327" customFormat="1" ht="25.5" hidden="1" customHeight="1">
      <c r="A267" s="172"/>
      <c r="B267" s="128" t="s">
        <v>217</v>
      </c>
      <c r="C267" s="54" t="s">
        <v>214</v>
      </c>
      <c r="D267" s="358">
        <v>1</v>
      </c>
      <c r="E267" s="236"/>
      <c r="F267" s="346">
        <v>0</v>
      </c>
      <c r="G267" s="236"/>
      <c r="H267" s="215"/>
      <c r="I267" s="215"/>
      <c r="J267" s="215"/>
      <c r="K267" s="358">
        <v>0</v>
      </c>
      <c r="L267" s="236"/>
      <c r="M267" s="215"/>
      <c r="N267" s="215"/>
      <c r="O267" s="215"/>
      <c r="P267" s="358">
        <v>0</v>
      </c>
      <c r="Q267" s="236"/>
      <c r="R267" s="215"/>
      <c r="S267" s="215"/>
      <c r="T267" s="215"/>
      <c r="U267" s="367">
        <v>1</v>
      </c>
      <c r="V267" s="236"/>
      <c r="W267" s="215"/>
      <c r="X267" s="215"/>
      <c r="Y267" s="215"/>
      <c r="Z267" s="249" t="s">
        <v>201</v>
      </c>
      <c r="AA267" s="325"/>
      <c r="AB267" s="326"/>
      <c r="AE267" s="327">
        <v>5</v>
      </c>
    </row>
    <row r="268" spans="1:33" s="327" customFormat="1" ht="25.5" hidden="1" customHeight="1">
      <c r="A268" s="172"/>
      <c r="B268" s="126" t="s">
        <v>510</v>
      </c>
      <c r="C268" s="54" t="s">
        <v>214</v>
      </c>
      <c r="D268" s="358">
        <v>1</v>
      </c>
      <c r="E268" s="236"/>
      <c r="F268" s="346">
        <v>0</v>
      </c>
      <c r="G268" s="236"/>
      <c r="H268" s="215"/>
      <c r="I268" s="215"/>
      <c r="J268" s="215"/>
      <c r="K268" s="358">
        <v>0</v>
      </c>
      <c r="L268" s="236"/>
      <c r="M268" s="215"/>
      <c r="N268" s="215"/>
      <c r="O268" s="215"/>
      <c r="P268" s="358">
        <v>0</v>
      </c>
      <c r="Q268" s="236"/>
      <c r="R268" s="215"/>
      <c r="S268" s="215"/>
      <c r="T268" s="215"/>
      <c r="U268" s="367">
        <v>1</v>
      </c>
      <c r="V268" s="236"/>
      <c r="W268" s="215"/>
      <c r="X268" s="215"/>
      <c r="Y268" s="215"/>
      <c r="Z268" s="249" t="s">
        <v>201</v>
      </c>
      <c r="AA268" s="325"/>
      <c r="AB268" s="326"/>
      <c r="AE268" s="327">
        <v>5</v>
      </c>
    </row>
    <row r="269" spans="1:33" s="272" customFormat="1" ht="23.25" hidden="1" customHeight="1">
      <c r="A269" s="37"/>
      <c r="B269" s="133" t="s">
        <v>218</v>
      </c>
      <c r="C269" s="189" t="s">
        <v>92</v>
      </c>
      <c r="D269" s="359">
        <v>12</v>
      </c>
      <c r="E269" s="236"/>
      <c r="F269" s="359">
        <v>3</v>
      </c>
      <c r="G269" s="236"/>
      <c r="H269" s="328"/>
      <c r="I269" s="328"/>
      <c r="J269" s="328"/>
      <c r="K269" s="359">
        <v>3</v>
      </c>
      <c r="L269" s="236"/>
      <c r="M269" s="328"/>
      <c r="N269" s="328"/>
      <c r="O269" s="328"/>
      <c r="P269" s="359">
        <v>3</v>
      </c>
      <c r="Q269" s="236"/>
      <c r="R269" s="328"/>
      <c r="S269" s="328"/>
      <c r="T269" s="328"/>
      <c r="U269" s="359">
        <v>3</v>
      </c>
      <c r="V269" s="236"/>
      <c r="W269" s="328"/>
      <c r="X269" s="328"/>
      <c r="Y269" s="328"/>
      <c r="Z269" s="184"/>
      <c r="AA269" s="270"/>
      <c r="AB269" s="150" t="s">
        <v>410</v>
      </c>
      <c r="AC269" s="151"/>
      <c r="AD269" s="151"/>
      <c r="AE269" s="151"/>
      <c r="AF269" s="151"/>
      <c r="AG269" s="151"/>
    </row>
    <row r="270" spans="1:33" s="322" customFormat="1" ht="15.75" hidden="1">
      <c r="A270" s="172"/>
      <c r="B270" s="329" t="s">
        <v>219</v>
      </c>
      <c r="C270" s="129" t="s">
        <v>92</v>
      </c>
      <c r="D270" s="360">
        <v>12</v>
      </c>
      <c r="E270" s="236"/>
      <c r="F270" s="360">
        <v>3</v>
      </c>
      <c r="G270" s="236"/>
      <c r="H270" s="215"/>
      <c r="I270" s="215"/>
      <c r="J270" s="215"/>
      <c r="K270" s="360">
        <v>3</v>
      </c>
      <c r="L270" s="236"/>
      <c r="M270" s="215"/>
      <c r="N270" s="215"/>
      <c r="O270" s="215"/>
      <c r="P270" s="360">
        <v>3</v>
      </c>
      <c r="Q270" s="236"/>
      <c r="R270" s="215"/>
      <c r="S270" s="215"/>
      <c r="T270" s="215"/>
      <c r="U270" s="368">
        <v>3</v>
      </c>
      <c r="V270" s="236"/>
      <c r="W270" s="215"/>
      <c r="X270" s="215"/>
      <c r="Y270" s="215"/>
      <c r="Z270" s="249" t="s">
        <v>201</v>
      </c>
      <c r="AA270" s="280"/>
      <c r="AB270" s="280"/>
      <c r="AC270" s="281"/>
      <c r="AD270" s="281"/>
      <c r="AE270" s="281">
        <v>5</v>
      </c>
      <c r="AF270" s="281"/>
      <c r="AG270" s="281"/>
    </row>
    <row r="271" spans="1:33" s="322" customFormat="1" ht="15.75" hidden="1">
      <c r="A271" s="172"/>
      <c r="B271" s="329" t="s">
        <v>220</v>
      </c>
      <c r="C271" s="129" t="s">
        <v>92</v>
      </c>
      <c r="D271" s="360">
        <v>12</v>
      </c>
      <c r="E271" s="236"/>
      <c r="F271" s="360">
        <v>3</v>
      </c>
      <c r="G271" s="236"/>
      <c r="H271" s="215"/>
      <c r="I271" s="215"/>
      <c r="J271" s="215"/>
      <c r="K271" s="360">
        <v>3</v>
      </c>
      <c r="L271" s="236"/>
      <c r="M271" s="215"/>
      <c r="N271" s="215"/>
      <c r="O271" s="215"/>
      <c r="P271" s="360">
        <v>3</v>
      </c>
      <c r="Q271" s="236"/>
      <c r="R271" s="215"/>
      <c r="S271" s="215"/>
      <c r="T271" s="215"/>
      <c r="U271" s="368">
        <v>3</v>
      </c>
      <c r="V271" s="236"/>
      <c r="W271" s="215"/>
      <c r="X271" s="215"/>
      <c r="Y271" s="215"/>
      <c r="Z271" s="249" t="s">
        <v>201</v>
      </c>
      <c r="AA271" s="280"/>
      <c r="AB271" s="280"/>
      <c r="AC271" s="281"/>
      <c r="AD271" s="281"/>
      <c r="AE271" s="281">
        <v>5</v>
      </c>
      <c r="AF271" s="281"/>
      <c r="AG271" s="281"/>
    </row>
    <row r="272" spans="1:33" s="272" customFormat="1" ht="27" hidden="1" customHeight="1">
      <c r="A272" s="172"/>
      <c r="B272" s="133" t="s">
        <v>221</v>
      </c>
      <c r="C272" s="190" t="s">
        <v>210</v>
      </c>
      <c r="D272" s="359">
        <v>1</v>
      </c>
      <c r="E272" s="236"/>
      <c r="F272" s="359">
        <v>0</v>
      </c>
      <c r="G272" s="236"/>
      <c r="H272" s="328"/>
      <c r="I272" s="328"/>
      <c r="J272" s="328"/>
      <c r="K272" s="359">
        <v>0</v>
      </c>
      <c r="L272" s="236"/>
      <c r="M272" s="328"/>
      <c r="N272" s="328"/>
      <c r="O272" s="328"/>
      <c r="P272" s="359">
        <v>1</v>
      </c>
      <c r="Q272" s="236"/>
      <c r="R272" s="328"/>
      <c r="S272" s="328"/>
      <c r="T272" s="328"/>
      <c r="U272" s="359">
        <v>0</v>
      </c>
      <c r="V272" s="236"/>
      <c r="W272" s="328"/>
      <c r="X272" s="328"/>
      <c r="Y272" s="328"/>
      <c r="Z272" s="184"/>
      <c r="AA272" s="270"/>
      <c r="AB272" s="150" t="s">
        <v>411</v>
      </c>
      <c r="AC272" s="151"/>
      <c r="AD272" s="151"/>
      <c r="AE272" s="151"/>
      <c r="AF272" s="151"/>
      <c r="AG272" s="151"/>
    </row>
    <row r="273" spans="1:33" s="327" customFormat="1" ht="24.75" hidden="1" customHeight="1">
      <c r="A273" s="172"/>
      <c r="B273" s="130" t="s">
        <v>222</v>
      </c>
      <c r="C273" s="191" t="s">
        <v>210</v>
      </c>
      <c r="D273" s="360">
        <v>1</v>
      </c>
      <c r="E273" s="236"/>
      <c r="F273" s="360">
        <v>0</v>
      </c>
      <c r="G273" s="236"/>
      <c r="H273" s="215"/>
      <c r="I273" s="215"/>
      <c r="J273" s="215"/>
      <c r="K273" s="360">
        <v>0</v>
      </c>
      <c r="L273" s="236"/>
      <c r="M273" s="215"/>
      <c r="N273" s="215"/>
      <c r="O273" s="215"/>
      <c r="P273" s="360">
        <v>1</v>
      </c>
      <c r="Q273" s="236"/>
      <c r="R273" s="215"/>
      <c r="S273" s="215"/>
      <c r="T273" s="215"/>
      <c r="U273" s="368">
        <v>0</v>
      </c>
      <c r="V273" s="236"/>
      <c r="W273" s="215"/>
      <c r="X273" s="215"/>
      <c r="Y273" s="215"/>
      <c r="Z273" s="249" t="s">
        <v>201</v>
      </c>
      <c r="AA273" s="325"/>
      <c r="AB273" s="326"/>
      <c r="AE273" s="327">
        <v>5</v>
      </c>
    </row>
    <row r="274" spans="1:33" s="267" customFormat="1" ht="25.5" hidden="1" customHeight="1">
      <c r="A274" s="76"/>
      <c r="B274" s="96" t="s">
        <v>490</v>
      </c>
      <c r="C274" s="52" t="s">
        <v>24</v>
      </c>
      <c r="D274" s="347">
        <v>840</v>
      </c>
      <c r="E274" s="236"/>
      <c r="F274" s="347">
        <v>163</v>
      </c>
      <c r="G274" s="236"/>
      <c r="H274" s="215"/>
      <c r="I274" s="215"/>
      <c r="J274" s="215"/>
      <c r="K274" s="347">
        <v>267</v>
      </c>
      <c r="L274" s="236"/>
      <c r="M274" s="215"/>
      <c r="N274" s="215"/>
      <c r="O274" s="215"/>
      <c r="P274" s="347">
        <v>183</v>
      </c>
      <c r="Q274" s="236"/>
      <c r="R274" s="215"/>
      <c r="S274" s="215"/>
      <c r="T274" s="215"/>
      <c r="U274" s="347">
        <v>227</v>
      </c>
      <c r="V274" s="236"/>
      <c r="W274" s="215"/>
      <c r="X274" s="215"/>
      <c r="Y274" s="215"/>
      <c r="Z274" s="184"/>
      <c r="AA274" s="266"/>
      <c r="AB274" s="309" t="s">
        <v>413</v>
      </c>
      <c r="AC274" s="151"/>
      <c r="AD274" s="151"/>
      <c r="AE274" s="151"/>
      <c r="AF274" s="151"/>
      <c r="AG274" s="151"/>
    </row>
    <row r="275" spans="1:33" s="262" customFormat="1" ht="34.5" hidden="1" customHeight="1">
      <c r="A275" s="184"/>
      <c r="B275" s="76" t="s">
        <v>223</v>
      </c>
      <c r="C275" s="52" t="s">
        <v>24</v>
      </c>
      <c r="D275" s="361">
        <v>30</v>
      </c>
      <c r="E275" s="236"/>
      <c r="F275" s="361">
        <v>0</v>
      </c>
      <c r="G275" s="236"/>
      <c r="H275" s="215"/>
      <c r="I275" s="215"/>
      <c r="J275" s="215"/>
      <c r="K275" s="361">
        <v>30</v>
      </c>
      <c r="L275" s="236"/>
      <c r="M275" s="215"/>
      <c r="N275" s="215"/>
      <c r="O275" s="215"/>
      <c r="P275" s="361">
        <v>0</v>
      </c>
      <c r="Q275" s="236"/>
      <c r="R275" s="215"/>
      <c r="S275" s="215"/>
      <c r="T275" s="215"/>
      <c r="U275" s="361">
        <v>0</v>
      </c>
      <c r="V275" s="236"/>
      <c r="W275" s="215"/>
      <c r="X275" s="215"/>
      <c r="Y275" s="215"/>
      <c r="Z275" s="184" t="s">
        <v>201</v>
      </c>
      <c r="AA275" s="150"/>
      <c r="AB275" s="150"/>
      <c r="AC275" s="151" t="s">
        <v>486</v>
      </c>
      <c r="AD275" s="151"/>
      <c r="AE275" s="151">
        <v>5</v>
      </c>
      <c r="AF275" s="151"/>
      <c r="AG275" s="151"/>
    </row>
    <row r="276" spans="1:33" s="262" customFormat="1" ht="22.5" hidden="1" customHeight="1">
      <c r="A276" s="172"/>
      <c r="B276" s="76" t="s">
        <v>258</v>
      </c>
      <c r="C276" s="52" t="s">
        <v>24</v>
      </c>
      <c r="D276" s="347">
        <v>50</v>
      </c>
      <c r="E276" s="236"/>
      <c r="F276" s="347">
        <v>0</v>
      </c>
      <c r="G276" s="236"/>
      <c r="H276" s="215"/>
      <c r="I276" s="215"/>
      <c r="J276" s="215"/>
      <c r="K276" s="347">
        <v>20</v>
      </c>
      <c r="L276" s="236"/>
      <c r="M276" s="215"/>
      <c r="N276" s="215"/>
      <c r="O276" s="215"/>
      <c r="P276" s="347">
        <v>20</v>
      </c>
      <c r="Q276" s="236"/>
      <c r="R276" s="215"/>
      <c r="S276" s="215"/>
      <c r="T276" s="215"/>
      <c r="U276" s="347">
        <v>10</v>
      </c>
      <c r="V276" s="236"/>
      <c r="W276" s="215"/>
      <c r="X276" s="215"/>
      <c r="Y276" s="215"/>
      <c r="Z276" s="249" t="s">
        <v>201</v>
      </c>
      <c r="AA276" s="330"/>
      <c r="AB276" s="150"/>
      <c r="AC276" s="151"/>
      <c r="AD276" s="151"/>
      <c r="AE276" s="151">
        <v>5</v>
      </c>
      <c r="AF276" s="151"/>
      <c r="AG276" s="151"/>
    </row>
    <row r="277" spans="1:33" s="262" customFormat="1" ht="15.75" hidden="1">
      <c r="A277" s="184"/>
      <c r="B277" s="76" t="s">
        <v>259</v>
      </c>
      <c r="C277" s="52" t="s">
        <v>24</v>
      </c>
      <c r="D277" s="361">
        <v>30</v>
      </c>
      <c r="E277" s="236"/>
      <c r="F277" s="361">
        <v>0</v>
      </c>
      <c r="G277" s="236"/>
      <c r="H277" s="215"/>
      <c r="I277" s="215"/>
      <c r="J277" s="215"/>
      <c r="K277" s="361">
        <v>15</v>
      </c>
      <c r="L277" s="236"/>
      <c r="M277" s="215"/>
      <c r="N277" s="215"/>
      <c r="O277" s="215"/>
      <c r="P277" s="361">
        <v>0</v>
      </c>
      <c r="Q277" s="236"/>
      <c r="R277" s="215"/>
      <c r="S277" s="215"/>
      <c r="T277" s="215"/>
      <c r="U277" s="361">
        <v>15</v>
      </c>
      <c r="V277" s="236"/>
      <c r="W277" s="215"/>
      <c r="X277" s="215"/>
      <c r="Y277" s="215"/>
      <c r="Z277" s="184" t="s">
        <v>201</v>
      </c>
      <c r="AA277" s="150"/>
      <c r="AB277" s="150"/>
      <c r="AC277" s="151" t="s">
        <v>486</v>
      </c>
      <c r="AD277" s="151"/>
      <c r="AE277" s="151">
        <v>5</v>
      </c>
      <c r="AF277" s="151"/>
      <c r="AG277" s="151"/>
    </row>
    <row r="278" spans="1:33" s="151" customFormat="1" ht="15.75" hidden="1">
      <c r="A278" s="184"/>
      <c r="B278" s="76" t="s">
        <v>260</v>
      </c>
      <c r="C278" s="52" t="s">
        <v>24</v>
      </c>
      <c r="D278" s="347">
        <v>80</v>
      </c>
      <c r="E278" s="236"/>
      <c r="F278" s="347">
        <v>0</v>
      </c>
      <c r="G278" s="236"/>
      <c r="H278" s="215"/>
      <c r="I278" s="215"/>
      <c r="J278" s="215"/>
      <c r="K278" s="347">
        <v>40</v>
      </c>
      <c r="L278" s="236"/>
      <c r="M278" s="215"/>
      <c r="N278" s="215"/>
      <c r="O278" s="215"/>
      <c r="P278" s="347">
        <v>0</v>
      </c>
      <c r="Q278" s="236"/>
      <c r="R278" s="215"/>
      <c r="S278" s="215"/>
      <c r="T278" s="215"/>
      <c r="U278" s="347">
        <v>40</v>
      </c>
      <c r="V278" s="236"/>
      <c r="W278" s="215"/>
      <c r="X278" s="215"/>
      <c r="Y278" s="215"/>
      <c r="Z278" s="249" t="s">
        <v>201</v>
      </c>
      <c r="AA278" s="149"/>
      <c r="AB278" s="150"/>
      <c r="AE278" s="151">
        <v>5</v>
      </c>
    </row>
    <row r="279" spans="1:33" s="151" customFormat="1" ht="22.5" hidden="1" customHeight="1">
      <c r="A279" s="184"/>
      <c r="B279" s="76" t="s">
        <v>261</v>
      </c>
      <c r="C279" s="52" t="s">
        <v>24</v>
      </c>
      <c r="D279" s="347">
        <v>600</v>
      </c>
      <c r="E279" s="236"/>
      <c r="F279" s="347">
        <v>150</v>
      </c>
      <c r="G279" s="236"/>
      <c r="H279" s="215"/>
      <c r="I279" s="215"/>
      <c r="J279" s="215"/>
      <c r="K279" s="347">
        <v>150</v>
      </c>
      <c r="L279" s="236"/>
      <c r="M279" s="215"/>
      <c r="N279" s="215"/>
      <c r="O279" s="215"/>
      <c r="P279" s="347">
        <v>150</v>
      </c>
      <c r="Q279" s="236"/>
      <c r="R279" s="215"/>
      <c r="S279" s="215"/>
      <c r="T279" s="215"/>
      <c r="U279" s="347">
        <v>150</v>
      </c>
      <c r="V279" s="236"/>
      <c r="W279" s="215"/>
      <c r="X279" s="215"/>
      <c r="Y279" s="215"/>
      <c r="Z279" s="249" t="s">
        <v>201</v>
      </c>
      <c r="AA279" s="149"/>
      <c r="AB279" s="150"/>
      <c r="AE279" s="151">
        <v>5</v>
      </c>
    </row>
    <row r="280" spans="1:33" s="262" customFormat="1" ht="23.25" hidden="1" customHeight="1">
      <c r="A280" s="78"/>
      <c r="B280" s="76" t="s">
        <v>262</v>
      </c>
      <c r="C280" s="52" t="s">
        <v>24</v>
      </c>
      <c r="D280" s="347">
        <v>50</v>
      </c>
      <c r="E280" s="236"/>
      <c r="F280" s="347">
        <v>13</v>
      </c>
      <c r="G280" s="236"/>
      <c r="H280" s="241"/>
      <c r="I280" s="241"/>
      <c r="J280" s="241"/>
      <c r="K280" s="347">
        <v>12</v>
      </c>
      <c r="L280" s="236"/>
      <c r="M280" s="241"/>
      <c r="N280" s="241"/>
      <c r="O280" s="241"/>
      <c r="P280" s="347">
        <v>13</v>
      </c>
      <c r="Q280" s="236"/>
      <c r="R280" s="241"/>
      <c r="S280" s="241"/>
      <c r="T280" s="241"/>
      <c r="U280" s="347">
        <v>12</v>
      </c>
      <c r="V280" s="236"/>
      <c r="W280" s="241"/>
      <c r="X280" s="241"/>
      <c r="Y280" s="241"/>
      <c r="Z280" s="184" t="s">
        <v>388</v>
      </c>
      <c r="AA280" s="150"/>
      <c r="AB280" s="150"/>
      <c r="AC280" s="151"/>
      <c r="AD280" s="151"/>
      <c r="AE280" s="151">
        <v>22</v>
      </c>
      <c r="AF280" s="151"/>
      <c r="AG280" s="151"/>
    </row>
    <row r="281" spans="1:33" s="267" customFormat="1" ht="24.75" hidden="1" customHeight="1">
      <c r="A281" s="76"/>
      <c r="B281" s="96" t="s">
        <v>491</v>
      </c>
      <c r="C281" s="52" t="s">
        <v>92</v>
      </c>
      <c r="D281" s="211">
        <v>380</v>
      </c>
      <c r="E281" s="236"/>
      <c r="F281" s="211">
        <v>92</v>
      </c>
      <c r="G281" s="236"/>
      <c r="H281" s="215"/>
      <c r="I281" s="215"/>
      <c r="J281" s="215"/>
      <c r="K281" s="211">
        <v>98</v>
      </c>
      <c r="L281" s="236"/>
      <c r="M281" s="215"/>
      <c r="N281" s="215"/>
      <c r="O281" s="215"/>
      <c r="P281" s="211">
        <v>98</v>
      </c>
      <c r="Q281" s="236"/>
      <c r="R281" s="215"/>
      <c r="S281" s="215"/>
      <c r="T281" s="215"/>
      <c r="U281" s="211">
        <v>92</v>
      </c>
      <c r="V281" s="236"/>
      <c r="W281" s="215"/>
      <c r="X281" s="215"/>
      <c r="Y281" s="215"/>
      <c r="Z281" s="184"/>
      <c r="AA281" s="266"/>
      <c r="AB281" s="150" t="s">
        <v>417</v>
      </c>
      <c r="AC281" s="151"/>
      <c r="AD281" s="151"/>
      <c r="AE281" s="151"/>
      <c r="AF281" s="151"/>
      <c r="AG281" s="151"/>
    </row>
    <row r="282" spans="1:33" s="272" customFormat="1" ht="15.75" hidden="1">
      <c r="A282" s="86"/>
      <c r="B282" s="76" t="s">
        <v>285</v>
      </c>
      <c r="C282" s="114" t="s">
        <v>92</v>
      </c>
      <c r="D282" s="217">
        <v>50</v>
      </c>
      <c r="E282" s="236"/>
      <c r="F282" s="217">
        <v>10</v>
      </c>
      <c r="G282" s="236"/>
      <c r="H282" s="237"/>
      <c r="I282" s="237"/>
      <c r="J282" s="237"/>
      <c r="K282" s="217">
        <v>15</v>
      </c>
      <c r="L282" s="236"/>
      <c r="M282" s="237"/>
      <c r="N282" s="237"/>
      <c r="O282" s="237"/>
      <c r="P282" s="217">
        <v>15</v>
      </c>
      <c r="Q282" s="236"/>
      <c r="R282" s="237"/>
      <c r="S282" s="237"/>
      <c r="T282" s="237"/>
      <c r="U282" s="217">
        <v>10</v>
      </c>
      <c r="V282" s="236"/>
      <c r="W282" s="237"/>
      <c r="X282" s="237"/>
      <c r="Y282" s="237"/>
      <c r="Z282" s="244"/>
      <c r="AA282" s="270"/>
      <c r="AB282" s="150" t="s">
        <v>416</v>
      </c>
      <c r="AC282" s="151"/>
      <c r="AD282" s="151"/>
      <c r="AE282" s="151"/>
      <c r="AF282" s="151"/>
      <c r="AG282" s="151"/>
    </row>
    <row r="283" spans="1:33" s="151" customFormat="1" ht="15.75" hidden="1">
      <c r="A283" s="84"/>
      <c r="B283" s="78" t="s">
        <v>224</v>
      </c>
      <c r="C283" s="114" t="s">
        <v>92</v>
      </c>
      <c r="D283" s="217">
        <v>20</v>
      </c>
      <c r="E283" s="236"/>
      <c r="F283" s="217">
        <v>5</v>
      </c>
      <c r="G283" s="236"/>
      <c r="H283" s="241"/>
      <c r="I283" s="241"/>
      <c r="J283" s="241"/>
      <c r="K283" s="352">
        <v>5</v>
      </c>
      <c r="L283" s="236"/>
      <c r="M283" s="241"/>
      <c r="N283" s="241"/>
      <c r="O283" s="241"/>
      <c r="P283" s="217">
        <v>5</v>
      </c>
      <c r="Q283" s="236"/>
      <c r="R283" s="241"/>
      <c r="S283" s="241"/>
      <c r="T283" s="241"/>
      <c r="U283" s="352">
        <v>5</v>
      </c>
      <c r="V283" s="236"/>
      <c r="W283" s="241"/>
      <c r="X283" s="241"/>
      <c r="Y283" s="241"/>
      <c r="Z283" s="244" t="s">
        <v>414</v>
      </c>
      <c r="AA283" s="149"/>
      <c r="AB283" s="150"/>
      <c r="AE283" s="151">
        <v>22</v>
      </c>
    </row>
    <row r="284" spans="1:33" s="151" customFormat="1" ht="15.75" hidden="1">
      <c r="A284" s="84"/>
      <c r="B284" s="78" t="s">
        <v>225</v>
      </c>
      <c r="C284" s="114" t="s">
        <v>92</v>
      </c>
      <c r="D284" s="217">
        <v>20</v>
      </c>
      <c r="E284" s="236"/>
      <c r="F284" s="217">
        <v>5</v>
      </c>
      <c r="G284" s="236"/>
      <c r="H284" s="215"/>
      <c r="I284" s="215"/>
      <c r="J284" s="215"/>
      <c r="K284" s="352">
        <v>5</v>
      </c>
      <c r="L284" s="236"/>
      <c r="M284" s="215"/>
      <c r="N284" s="215"/>
      <c r="O284" s="215"/>
      <c r="P284" s="217">
        <v>5</v>
      </c>
      <c r="Q284" s="236"/>
      <c r="R284" s="215"/>
      <c r="S284" s="215"/>
      <c r="T284" s="215"/>
      <c r="U284" s="352">
        <v>5</v>
      </c>
      <c r="V284" s="236"/>
      <c r="W284" s="215"/>
      <c r="X284" s="215"/>
      <c r="Y284" s="215"/>
      <c r="Z284" s="244" t="s">
        <v>415</v>
      </c>
      <c r="AA284" s="149"/>
      <c r="AB284" s="150"/>
      <c r="AE284" s="151">
        <v>4</v>
      </c>
    </row>
    <row r="285" spans="1:33" s="151" customFormat="1" ht="15.75" hidden="1">
      <c r="A285" s="184"/>
      <c r="B285" s="78" t="s">
        <v>226</v>
      </c>
      <c r="C285" s="114" t="s">
        <v>92</v>
      </c>
      <c r="D285" s="217">
        <v>10</v>
      </c>
      <c r="E285" s="236"/>
      <c r="F285" s="217">
        <v>0</v>
      </c>
      <c r="G285" s="236"/>
      <c r="H285" s="215"/>
      <c r="I285" s="215"/>
      <c r="J285" s="215"/>
      <c r="K285" s="352">
        <v>5</v>
      </c>
      <c r="L285" s="236"/>
      <c r="M285" s="215"/>
      <c r="N285" s="215"/>
      <c r="O285" s="215"/>
      <c r="P285" s="217">
        <v>5</v>
      </c>
      <c r="Q285" s="236"/>
      <c r="R285" s="215"/>
      <c r="S285" s="215"/>
      <c r="T285" s="215"/>
      <c r="U285" s="352">
        <v>0</v>
      </c>
      <c r="V285" s="236"/>
      <c r="W285" s="215"/>
      <c r="X285" s="215"/>
      <c r="Y285" s="215"/>
      <c r="Z285" s="249" t="s">
        <v>201</v>
      </c>
      <c r="AA285" s="149"/>
      <c r="AB285" s="150"/>
      <c r="AE285" s="151">
        <v>5</v>
      </c>
    </row>
    <row r="286" spans="1:33" s="151" customFormat="1" ht="19.5" hidden="1" customHeight="1">
      <c r="A286" s="84"/>
      <c r="B286" s="76" t="s">
        <v>512</v>
      </c>
      <c r="C286" s="114" t="s">
        <v>92</v>
      </c>
      <c r="D286" s="217">
        <v>330</v>
      </c>
      <c r="E286" s="236"/>
      <c r="F286" s="217">
        <v>82</v>
      </c>
      <c r="G286" s="236"/>
      <c r="H286" s="237"/>
      <c r="I286" s="237"/>
      <c r="J286" s="237"/>
      <c r="K286" s="217">
        <v>83</v>
      </c>
      <c r="L286" s="236"/>
      <c r="M286" s="237"/>
      <c r="N286" s="237"/>
      <c r="O286" s="237"/>
      <c r="P286" s="217">
        <v>83</v>
      </c>
      <c r="Q286" s="236"/>
      <c r="R286" s="237"/>
      <c r="S286" s="237"/>
      <c r="T286" s="237"/>
      <c r="U286" s="217">
        <v>82</v>
      </c>
      <c r="V286" s="236"/>
      <c r="W286" s="237"/>
      <c r="X286" s="237"/>
      <c r="Y286" s="237"/>
      <c r="Z286" s="244"/>
      <c r="AA286" s="149"/>
      <c r="AB286" s="150" t="s">
        <v>520</v>
      </c>
    </row>
    <row r="287" spans="1:33" s="151" customFormat="1" ht="27.75" hidden="1" customHeight="1">
      <c r="A287" s="84"/>
      <c r="B287" s="78" t="s">
        <v>224</v>
      </c>
      <c r="C287" s="114" t="s">
        <v>92</v>
      </c>
      <c r="D287" s="217">
        <v>210</v>
      </c>
      <c r="E287" s="236"/>
      <c r="F287" s="217">
        <v>52</v>
      </c>
      <c r="G287" s="236"/>
      <c r="H287" s="241"/>
      <c r="I287" s="241"/>
      <c r="J287" s="241"/>
      <c r="K287" s="352">
        <v>53</v>
      </c>
      <c r="L287" s="236"/>
      <c r="M287" s="241"/>
      <c r="N287" s="241"/>
      <c r="O287" s="241"/>
      <c r="P287" s="217">
        <v>53</v>
      </c>
      <c r="Q287" s="236"/>
      <c r="R287" s="241"/>
      <c r="S287" s="241"/>
      <c r="T287" s="241"/>
      <c r="U287" s="352">
        <v>52</v>
      </c>
      <c r="V287" s="236"/>
      <c r="W287" s="241"/>
      <c r="X287" s="241"/>
      <c r="Y287" s="241"/>
      <c r="Z287" s="244" t="s">
        <v>414</v>
      </c>
      <c r="AA287" s="302"/>
      <c r="AB287" s="286"/>
      <c r="AC287" s="300"/>
      <c r="AD287" s="300"/>
      <c r="AE287" s="300">
        <v>21</v>
      </c>
      <c r="AF287" s="300"/>
    </row>
    <row r="288" spans="1:33" s="151" customFormat="1" ht="27.75" hidden="1" customHeight="1">
      <c r="A288" s="84"/>
      <c r="B288" s="78" t="s">
        <v>225</v>
      </c>
      <c r="C288" s="114" t="s">
        <v>92</v>
      </c>
      <c r="D288" s="217">
        <v>20</v>
      </c>
      <c r="E288" s="236"/>
      <c r="F288" s="217">
        <v>5</v>
      </c>
      <c r="G288" s="236"/>
      <c r="H288" s="215"/>
      <c r="I288" s="215"/>
      <c r="J288" s="215"/>
      <c r="K288" s="352">
        <v>5</v>
      </c>
      <c r="L288" s="236"/>
      <c r="M288" s="215"/>
      <c r="N288" s="215"/>
      <c r="O288" s="215"/>
      <c r="P288" s="217">
        <v>5</v>
      </c>
      <c r="Q288" s="236"/>
      <c r="R288" s="215"/>
      <c r="S288" s="215"/>
      <c r="T288" s="215"/>
      <c r="U288" s="352">
        <v>5</v>
      </c>
      <c r="V288" s="236"/>
      <c r="W288" s="215"/>
      <c r="X288" s="215"/>
      <c r="Y288" s="215"/>
      <c r="Z288" s="244" t="s">
        <v>390</v>
      </c>
      <c r="AA288" s="302"/>
      <c r="AB288" s="286"/>
      <c r="AC288" s="300"/>
      <c r="AD288" s="300"/>
      <c r="AE288" s="300">
        <v>4</v>
      </c>
      <c r="AF288" s="300"/>
    </row>
    <row r="289" spans="1:33" s="151" customFormat="1" ht="24.75" hidden="1" customHeight="1">
      <c r="A289" s="184"/>
      <c r="B289" s="78" t="s">
        <v>226</v>
      </c>
      <c r="C289" s="114" t="s">
        <v>92</v>
      </c>
      <c r="D289" s="217">
        <v>100</v>
      </c>
      <c r="E289" s="236"/>
      <c r="F289" s="217">
        <v>25</v>
      </c>
      <c r="G289" s="236"/>
      <c r="H289" s="215"/>
      <c r="I289" s="215"/>
      <c r="J289" s="215"/>
      <c r="K289" s="352">
        <v>25</v>
      </c>
      <c r="L289" s="236"/>
      <c r="M289" s="215"/>
      <c r="N289" s="215"/>
      <c r="O289" s="215"/>
      <c r="P289" s="217">
        <v>25</v>
      </c>
      <c r="Q289" s="236"/>
      <c r="R289" s="215"/>
      <c r="S289" s="215"/>
      <c r="T289" s="215"/>
      <c r="U289" s="352">
        <v>25</v>
      </c>
      <c r="V289" s="236"/>
      <c r="W289" s="215"/>
      <c r="X289" s="215"/>
      <c r="Y289" s="215"/>
      <c r="Z289" s="244" t="s">
        <v>201</v>
      </c>
      <c r="AA289" s="149"/>
      <c r="AB289" s="150"/>
      <c r="AE289" s="151">
        <v>5</v>
      </c>
    </row>
    <row r="290" spans="1:33" s="267" customFormat="1" ht="33.75" hidden="1" customHeight="1">
      <c r="A290" s="184"/>
      <c r="B290" s="96" t="s">
        <v>492</v>
      </c>
      <c r="C290" s="52" t="s">
        <v>210</v>
      </c>
      <c r="D290" s="217">
        <v>1</v>
      </c>
      <c r="E290" s="236"/>
      <c r="F290" s="351">
        <v>0</v>
      </c>
      <c r="G290" s="236"/>
      <c r="H290" s="215"/>
      <c r="I290" s="215"/>
      <c r="J290" s="215"/>
      <c r="K290" s="351">
        <v>1</v>
      </c>
      <c r="L290" s="236"/>
      <c r="M290" s="215"/>
      <c r="N290" s="215"/>
      <c r="O290" s="215"/>
      <c r="P290" s="351">
        <v>0</v>
      </c>
      <c r="Q290" s="236"/>
      <c r="R290" s="215"/>
      <c r="S290" s="215"/>
      <c r="T290" s="215"/>
      <c r="U290" s="351">
        <v>0</v>
      </c>
      <c r="V290" s="236"/>
      <c r="W290" s="215"/>
      <c r="X290" s="215"/>
      <c r="Y290" s="215"/>
      <c r="Z290" s="244" t="s">
        <v>201</v>
      </c>
      <c r="AA290" s="331"/>
      <c r="AB290" s="286"/>
      <c r="AC290" s="300"/>
      <c r="AD290" s="151"/>
      <c r="AE290" s="151">
        <v>5</v>
      </c>
      <c r="AF290" s="151"/>
      <c r="AG290" s="151"/>
    </row>
    <row r="291" spans="1:33" s="267" customFormat="1" ht="15.75" hidden="1">
      <c r="A291" s="76"/>
      <c r="B291" s="96" t="s">
        <v>493</v>
      </c>
      <c r="C291" s="52" t="s">
        <v>227</v>
      </c>
      <c r="D291" s="211">
        <v>69000</v>
      </c>
      <c r="E291" s="236"/>
      <c r="F291" s="211">
        <v>16250</v>
      </c>
      <c r="G291" s="236"/>
      <c r="H291" s="215"/>
      <c r="I291" s="215"/>
      <c r="J291" s="215"/>
      <c r="K291" s="211">
        <v>20000</v>
      </c>
      <c r="L291" s="236"/>
      <c r="M291" s="215"/>
      <c r="N291" s="215"/>
      <c r="O291" s="215"/>
      <c r="P291" s="211">
        <v>16250</v>
      </c>
      <c r="Q291" s="236"/>
      <c r="R291" s="215"/>
      <c r="S291" s="215"/>
      <c r="T291" s="215"/>
      <c r="U291" s="211">
        <v>16500</v>
      </c>
      <c r="V291" s="236"/>
      <c r="W291" s="215"/>
      <c r="X291" s="215"/>
      <c r="Y291" s="215"/>
      <c r="Z291" s="184"/>
      <c r="AA291" s="266"/>
      <c r="AB291" s="150" t="s">
        <v>521</v>
      </c>
      <c r="AC291" s="151"/>
      <c r="AD291" s="151"/>
      <c r="AE291" s="151"/>
      <c r="AF291" s="151"/>
      <c r="AG291" s="151"/>
    </row>
    <row r="292" spans="1:33" s="262" customFormat="1" ht="25.5" hidden="1" customHeight="1">
      <c r="A292" s="184"/>
      <c r="B292" s="78" t="s">
        <v>257</v>
      </c>
      <c r="C292" s="52" t="s">
        <v>227</v>
      </c>
      <c r="D292" s="347">
        <v>25000</v>
      </c>
      <c r="E292" s="236"/>
      <c r="F292" s="347">
        <v>6250</v>
      </c>
      <c r="G292" s="236"/>
      <c r="H292" s="215"/>
      <c r="I292" s="215"/>
      <c r="J292" s="215"/>
      <c r="K292" s="347">
        <v>6250</v>
      </c>
      <c r="L292" s="236"/>
      <c r="M292" s="215"/>
      <c r="N292" s="215"/>
      <c r="O292" s="215"/>
      <c r="P292" s="347">
        <v>6250</v>
      </c>
      <c r="Q292" s="236"/>
      <c r="R292" s="215"/>
      <c r="S292" s="215"/>
      <c r="T292" s="215"/>
      <c r="U292" s="347">
        <v>6250</v>
      </c>
      <c r="V292" s="236"/>
      <c r="W292" s="215"/>
      <c r="X292" s="215"/>
      <c r="Y292" s="215"/>
      <c r="Z292" s="184" t="s">
        <v>201</v>
      </c>
      <c r="AA292" s="332"/>
      <c r="AB292" s="150"/>
      <c r="AC292" s="151"/>
      <c r="AD292" s="151"/>
      <c r="AE292" s="151">
        <v>5</v>
      </c>
      <c r="AF292" s="151"/>
      <c r="AG292" s="151"/>
    </row>
    <row r="293" spans="1:33" s="262" customFormat="1" ht="15.75" hidden="1">
      <c r="A293" s="51"/>
      <c r="B293" s="78" t="s">
        <v>228</v>
      </c>
      <c r="C293" s="52" t="s">
        <v>227</v>
      </c>
      <c r="D293" s="211">
        <v>40000</v>
      </c>
      <c r="E293" s="236"/>
      <c r="F293" s="211">
        <v>10000</v>
      </c>
      <c r="G293" s="236"/>
      <c r="H293" s="215"/>
      <c r="I293" s="215"/>
      <c r="J293" s="215"/>
      <c r="K293" s="211">
        <v>10000</v>
      </c>
      <c r="L293" s="236"/>
      <c r="M293" s="215"/>
      <c r="N293" s="215"/>
      <c r="O293" s="215"/>
      <c r="P293" s="211">
        <v>10000</v>
      </c>
      <c r="Q293" s="236"/>
      <c r="R293" s="215"/>
      <c r="S293" s="215"/>
      <c r="T293" s="215"/>
      <c r="U293" s="211">
        <v>10000</v>
      </c>
      <c r="V293" s="236"/>
      <c r="W293" s="215"/>
      <c r="X293" s="215"/>
      <c r="Y293" s="215"/>
      <c r="Z293" s="184" t="s">
        <v>390</v>
      </c>
      <c r="AA293" s="150"/>
      <c r="AB293" s="150"/>
      <c r="AC293" s="151"/>
      <c r="AD293" s="151"/>
      <c r="AE293" s="151">
        <v>4</v>
      </c>
      <c r="AF293" s="151"/>
      <c r="AG293" s="151"/>
    </row>
    <row r="294" spans="1:33" s="262" customFormat="1" ht="15.75" hidden="1">
      <c r="A294" s="104"/>
      <c r="B294" s="78" t="s">
        <v>229</v>
      </c>
      <c r="C294" s="59" t="s">
        <v>227</v>
      </c>
      <c r="D294" s="211">
        <v>500</v>
      </c>
      <c r="E294" s="236"/>
      <c r="F294" s="216">
        <v>0</v>
      </c>
      <c r="G294" s="236"/>
      <c r="H294" s="215"/>
      <c r="I294" s="215"/>
      <c r="J294" s="215"/>
      <c r="K294" s="211">
        <v>250</v>
      </c>
      <c r="L294" s="236"/>
      <c r="M294" s="215"/>
      <c r="N294" s="215"/>
      <c r="O294" s="215"/>
      <c r="P294" s="216">
        <v>0</v>
      </c>
      <c r="Q294" s="236"/>
      <c r="R294" s="215"/>
      <c r="S294" s="215"/>
      <c r="T294" s="215"/>
      <c r="U294" s="211">
        <v>250</v>
      </c>
      <c r="V294" s="236"/>
      <c r="W294" s="215"/>
      <c r="X294" s="215"/>
      <c r="Y294" s="215"/>
      <c r="Z294" s="184" t="s">
        <v>390</v>
      </c>
      <c r="AA294" s="150"/>
      <c r="AB294" s="150"/>
      <c r="AC294" s="151"/>
      <c r="AD294" s="151"/>
      <c r="AE294" s="151">
        <v>4</v>
      </c>
      <c r="AF294" s="151"/>
      <c r="AG294" s="151"/>
    </row>
    <row r="295" spans="1:33" s="262" customFormat="1" ht="15.75" hidden="1">
      <c r="A295" s="104"/>
      <c r="B295" s="78" t="s">
        <v>230</v>
      </c>
      <c r="C295" s="59" t="s">
        <v>227</v>
      </c>
      <c r="D295" s="211">
        <v>3500</v>
      </c>
      <c r="E295" s="236"/>
      <c r="F295" s="216">
        <v>0</v>
      </c>
      <c r="G295" s="236"/>
      <c r="H295" s="215"/>
      <c r="I295" s="215"/>
      <c r="J295" s="215"/>
      <c r="K295" s="211">
        <v>3500</v>
      </c>
      <c r="L295" s="236"/>
      <c r="M295" s="215"/>
      <c r="N295" s="215"/>
      <c r="O295" s="215"/>
      <c r="P295" s="216">
        <v>0</v>
      </c>
      <c r="Q295" s="236"/>
      <c r="R295" s="215"/>
      <c r="S295" s="215"/>
      <c r="T295" s="215"/>
      <c r="U295" s="216">
        <v>0</v>
      </c>
      <c r="V295" s="236"/>
      <c r="W295" s="215"/>
      <c r="X295" s="215"/>
      <c r="Y295" s="215"/>
      <c r="Z295" s="184" t="s">
        <v>390</v>
      </c>
      <c r="AA295" s="150"/>
      <c r="AB295" s="150"/>
      <c r="AC295" s="151"/>
      <c r="AD295" s="151"/>
      <c r="AE295" s="151">
        <v>4</v>
      </c>
      <c r="AF295" s="151"/>
      <c r="AG295" s="151"/>
    </row>
    <row r="296" spans="1:33" s="267" customFormat="1" ht="24.75" hidden="1" customHeight="1">
      <c r="A296" s="97"/>
      <c r="B296" s="181" t="s">
        <v>494</v>
      </c>
      <c r="C296" s="59" t="s">
        <v>24</v>
      </c>
      <c r="D296" s="217">
        <v>10</v>
      </c>
      <c r="E296" s="236"/>
      <c r="F296" s="217">
        <v>0</v>
      </c>
      <c r="G296" s="236"/>
      <c r="H296" s="215"/>
      <c r="I296" s="215"/>
      <c r="J296" s="215"/>
      <c r="K296" s="352">
        <v>5</v>
      </c>
      <c r="L296" s="236"/>
      <c r="M296" s="215"/>
      <c r="N296" s="215"/>
      <c r="O296" s="215"/>
      <c r="P296" s="217">
        <v>0</v>
      </c>
      <c r="Q296" s="236"/>
      <c r="R296" s="215"/>
      <c r="S296" s="215"/>
      <c r="T296" s="215"/>
      <c r="U296" s="352">
        <v>5</v>
      </c>
      <c r="V296" s="236"/>
      <c r="W296" s="215"/>
      <c r="X296" s="215"/>
      <c r="Y296" s="215"/>
      <c r="Z296" s="184" t="s">
        <v>390</v>
      </c>
      <c r="AA296" s="333"/>
      <c r="AB296" s="150"/>
      <c r="AC296" s="151"/>
      <c r="AD296" s="151"/>
      <c r="AE296" s="151">
        <v>4</v>
      </c>
      <c r="AF296" s="151"/>
      <c r="AG296" s="151"/>
    </row>
    <row r="297" spans="1:33" s="196" customFormat="1" ht="26.25" hidden="1" customHeight="1">
      <c r="A297" s="180"/>
      <c r="B297" s="180" t="s">
        <v>231</v>
      </c>
      <c r="C297" s="192"/>
      <c r="D297" s="233"/>
      <c r="E297" s="233"/>
      <c r="F297" s="233"/>
      <c r="G297" s="233"/>
      <c r="H297" s="233"/>
      <c r="I297" s="233"/>
      <c r="J297" s="233"/>
      <c r="K297" s="233"/>
      <c r="L297" s="233"/>
      <c r="M297" s="233"/>
      <c r="N297" s="233"/>
      <c r="O297" s="233"/>
      <c r="P297" s="233"/>
      <c r="Q297" s="233"/>
      <c r="R297" s="233"/>
      <c r="S297" s="233"/>
      <c r="T297" s="233"/>
      <c r="U297" s="233"/>
      <c r="V297" s="233"/>
      <c r="W297" s="233"/>
      <c r="X297" s="233"/>
      <c r="Y297" s="233"/>
      <c r="Z297" s="193"/>
      <c r="AA297" s="194"/>
      <c r="AB297" s="195"/>
    </row>
    <row r="298" spans="1:33" s="267" customFormat="1" ht="15.75" hidden="1">
      <c r="A298" s="97"/>
      <c r="B298" s="181" t="s">
        <v>495</v>
      </c>
      <c r="C298" s="59" t="s">
        <v>232</v>
      </c>
      <c r="D298" s="349">
        <v>8</v>
      </c>
      <c r="E298" s="236"/>
      <c r="F298" s="349">
        <v>8</v>
      </c>
      <c r="G298" s="236"/>
      <c r="H298" s="228"/>
      <c r="I298" s="228"/>
      <c r="J298" s="228"/>
      <c r="K298" s="349">
        <v>0</v>
      </c>
      <c r="L298" s="236"/>
      <c r="M298" s="228"/>
      <c r="N298" s="228"/>
      <c r="O298" s="228"/>
      <c r="P298" s="349">
        <v>0</v>
      </c>
      <c r="Q298" s="236"/>
      <c r="R298" s="228"/>
      <c r="S298" s="228"/>
      <c r="T298" s="228"/>
      <c r="U298" s="349">
        <v>0</v>
      </c>
      <c r="V298" s="236"/>
      <c r="W298" s="228"/>
      <c r="X298" s="228"/>
      <c r="Y298" s="228"/>
      <c r="Z298" s="221"/>
      <c r="AA298" s="266"/>
      <c r="AB298" s="150" t="s">
        <v>522</v>
      </c>
      <c r="AC298" s="151"/>
      <c r="AD298" s="151"/>
      <c r="AE298" s="151"/>
      <c r="AF298" s="151"/>
      <c r="AG298" s="151"/>
    </row>
    <row r="299" spans="1:33" s="151" customFormat="1" ht="23.25" hidden="1" customHeight="1">
      <c r="A299" s="184"/>
      <c r="B299" s="97" t="s">
        <v>233</v>
      </c>
      <c r="C299" s="59" t="s">
        <v>232</v>
      </c>
      <c r="D299" s="349">
        <v>8</v>
      </c>
      <c r="E299" s="236"/>
      <c r="F299" s="349">
        <v>8</v>
      </c>
      <c r="G299" s="236"/>
      <c r="H299" s="215"/>
      <c r="I299" s="215"/>
      <c r="J299" s="215"/>
      <c r="K299" s="349">
        <v>0</v>
      </c>
      <c r="L299" s="236"/>
      <c r="M299" s="215"/>
      <c r="N299" s="215"/>
      <c r="O299" s="215"/>
      <c r="P299" s="349">
        <v>0</v>
      </c>
      <c r="Q299" s="236"/>
      <c r="R299" s="215"/>
      <c r="S299" s="215"/>
      <c r="T299" s="215"/>
      <c r="U299" s="349">
        <v>0</v>
      </c>
      <c r="V299" s="236"/>
      <c r="W299" s="215"/>
      <c r="X299" s="215"/>
      <c r="Y299" s="215"/>
      <c r="Z299" s="221" t="s">
        <v>201</v>
      </c>
      <c r="AA299" s="149"/>
      <c r="AB299" s="150"/>
      <c r="AE299" s="151">
        <v>5</v>
      </c>
    </row>
    <row r="300" spans="1:33" s="151" customFormat="1" ht="15.75" hidden="1">
      <c r="A300" s="184"/>
      <c r="B300" s="97" t="s">
        <v>234</v>
      </c>
      <c r="C300" s="59" t="s">
        <v>232</v>
      </c>
      <c r="D300" s="349">
        <v>8</v>
      </c>
      <c r="E300" s="236"/>
      <c r="F300" s="349">
        <v>8</v>
      </c>
      <c r="G300" s="236"/>
      <c r="H300" s="215"/>
      <c r="I300" s="215"/>
      <c r="J300" s="215"/>
      <c r="K300" s="349">
        <v>0</v>
      </c>
      <c r="L300" s="236"/>
      <c r="M300" s="228"/>
      <c r="N300" s="228"/>
      <c r="O300" s="228"/>
      <c r="P300" s="349">
        <v>0</v>
      </c>
      <c r="Q300" s="236"/>
      <c r="R300" s="228"/>
      <c r="S300" s="228"/>
      <c r="T300" s="228"/>
      <c r="U300" s="349">
        <v>0</v>
      </c>
      <c r="V300" s="236"/>
      <c r="W300" s="228"/>
      <c r="X300" s="228"/>
      <c r="Y300" s="228"/>
      <c r="Z300" s="221" t="s">
        <v>201</v>
      </c>
      <c r="AA300" s="149"/>
      <c r="AB300" s="150"/>
      <c r="AE300" s="151">
        <v>5</v>
      </c>
    </row>
    <row r="301" spans="1:33" s="267" customFormat="1" ht="27" hidden="1" customHeight="1">
      <c r="A301" s="184"/>
      <c r="B301" s="96" t="s">
        <v>496</v>
      </c>
      <c r="C301" s="52" t="s">
        <v>31</v>
      </c>
      <c r="D301" s="211">
        <v>24</v>
      </c>
      <c r="E301" s="236"/>
      <c r="F301" s="211">
        <v>6</v>
      </c>
      <c r="G301" s="236"/>
      <c r="H301" s="215"/>
      <c r="I301" s="215"/>
      <c r="J301" s="215"/>
      <c r="K301" s="211">
        <v>6</v>
      </c>
      <c r="L301" s="236"/>
      <c r="M301" s="228"/>
      <c r="N301" s="228"/>
      <c r="O301" s="228"/>
      <c r="P301" s="211">
        <v>6</v>
      </c>
      <c r="Q301" s="236"/>
      <c r="R301" s="228"/>
      <c r="S301" s="228"/>
      <c r="T301" s="228"/>
      <c r="U301" s="211">
        <v>6</v>
      </c>
      <c r="V301" s="236"/>
      <c r="W301" s="228"/>
      <c r="X301" s="228"/>
      <c r="Y301" s="228"/>
      <c r="Z301" s="221" t="s">
        <v>201</v>
      </c>
      <c r="AA301" s="266"/>
      <c r="AB301" s="150"/>
      <c r="AC301" s="151"/>
      <c r="AD301" s="151"/>
      <c r="AE301" s="151">
        <v>5</v>
      </c>
      <c r="AF301" s="151"/>
      <c r="AG301" s="151"/>
    </row>
    <row r="302" spans="1:33" s="267" customFormat="1" ht="25.5" hidden="1" customHeight="1">
      <c r="A302" s="172"/>
      <c r="B302" s="182" t="s">
        <v>497</v>
      </c>
      <c r="C302" s="124" t="s">
        <v>31</v>
      </c>
      <c r="D302" s="213">
        <v>140</v>
      </c>
      <c r="E302" s="236"/>
      <c r="F302" s="213">
        <v>33</v>
      </c>
      <c r="G302" s="236"/>
      <c r="H302" s="237"/>
      <c r="I302" s="237"/>
      <c r="J302" s="237"/>
      <c r="K302" s="213">
        <v>37</v>
      </c>
      <c r="L302" s="236"/>
      <c r="M302" s="237"/>
      <c r="N302" s="237"/>
      <c r="O302" s="237"/>
      <c r="P302" s="213">
        <v>35</v>
      </c>
      <c r="Q302" s="236"/>
      <c r="R302" s="237"/>
      <c r="S302" s="237"/>
      <c r="T302" s="237"/>
      <c r="U302" s="213">
        <v>35</v>
      </c>
      <c r="V302" s="236"/>
      <c r="W302" s="237"/>
      <c r="X302" s="237"/>
      <c r="Y302" s="237"/>
      <c r="Z302" s="256"/>
      <c r="AA302" s="302"/>
      <c r="AB302" s="150" t="s">
        <v>523</v>
      </c>
      <c r="AC302" s="151"/>
      <c r="AD302" s="151"/>
      <c r="AE302" s="151"/>
      <c r="AF302" s="151"/>
      <c r="AG302" s="151"/>
    </row>
    <row r="303" spans="1:33" s="262" customFormat="1" ht="15.75" hidden="1">
      <c r="A303" s="184"/>
      <c r="B303" s="133" t="s">
        <v>268</v>
      </c>
      <c r="C303" s="124" t="s">
        <v>31</v>
      </c>
      <c r="D303" s="217">
        <v>128</v>
      </c>
      <c r="E303" s="236"/>
      <c r="F303" s="217">
        <v>30</v>
      </c>
      <c r="G303" s="236"/>
      <c r="H303" s="215"/>
      <c r="I303" s="215"/>
      <c r="J303" s="215"/>
      <c r="K303" s="217">
        <v>34</v>
      </c>
      <c r="L303" s="236"/>
      <c r="M303" s="215"/>
      <c r="N303" s="215"/>
      <c r="O303" s="215"/>
      <c r="P303" s="217">
        <v>32</v>
      </c>
      <c r="Q303" s="236"/>
      <c r="R303" s="215"/>
      <c r="S303" s="215"/>
      <c r="T303" s="215"/>
      <c r="U303" s="217">
        <v>32</v>
      </c>
      <c r="V303" s="236"/>
      <c r="W303" s="215"/>
      <c r="X303" s="215"/>
      <c r="Y303" s="215"/>
      <c r="Z303" s="221" t="s">
        <v>201</v>
      </c>
      <c r="AA303" s="150"/>
      <c r="AB303" s="150"/>
      <c r="AC303" s="151"/>
      <c r="AD303" s="151"/>
      <c r="AE303" s="151">
        <v>5</v>
      </c>
      <c r="AF303" s="151"/>
      <c r="AG303" s="151"/>
    </row>
    <row r="304" spans="1:33" s="262" customFormat="1" ht="26.25" hidden="1" customHeight="1">
      <c r="A304" s="184"/>
      <c r="B304" s="97" t="s">
        <v>269</v>
      </c>
      <c r="C304" s="124" t="s">
        <v>31</v>
      </c>
      <c r="D304" s="217">
        <v>12</v>
      </c>
      <c r="E304" s="236"/>
      <c r="F304" s="217">
        <v>3</v>
      </c>
      <c r="G304" s="236"/>
      <c r="H304" s="215"/>
      <c r="I304" s="215"/>
      <c r="J304" s="215"/>
      <c r="K304" s="217">
        <v>3</v>
      </c>
      <c r="L304" s="236"/>
      <c r="M304" s="215"/>
      <c r="N304" s="215"/>
      <c r="O304" s="215"/>
      <c r="P304" s="217">
        <v>3</v>
      </c>
      <c r="Q304" s="236"/>
      <c r="R304" s="215"/>
      <c r="S304" s="215"/>
      <c r="T304" s="215"/>
      <c r="U304" s="217">
        <v>3</v>
      </c>
      <c r="V304" s="236"/>
      <c r="W304" s="215"/>
      <c r="X304" s="215"/>
      <c r="Y304" s="215"/>
      <c r="Z304" s="221" t="s">
        <v>201</v>
      </c>
      <c r="AA304" s="150" t="s">
        <v>270</v>
      </c>
      <c r="AB304" s="150"/>
      <c r="AC304" s="151"/>
      <c r="AD304" s="151"/>
      <c r="AE304" s="151">
        <v>5</v>
      </c>
      <c r="AF304" s="151"/>
      <c r="AG304" s="151"/>
    </row>
    <row r="305" spans="1:34" s="151" customFormat="1" ht="15.75" hidden="1">
      <c r="A305" s="84"/>
      <c r="B305" s="180" t="s">
        <v>246</v>
      </c>
      <c r="C305" s="52"/>
      <c r="D305" s="215"/>
      <c r="E305" s="215"/>
      <c r="F305" s="215"/>
      <c r="G305" s="215"/>
      <c r="H305" s="215"/>
      <c r="I305" s="215"/>
      <c r="J305" s="215"/>
      <c r="K305" s="215"/>
      <c r="L305" s="215"/>
      <c r="M305" s="215"/>
      <c r="N305" s="215"/>
      <c r="O305" s="215"/>
      <c r="P305" s="215"/>
      <c r="Q305" s="215"/>
      <c r="R305" s="215"/>
      <c r="S305" s="215"/>
      <c r="T305" s="215"/>
      <c r="U305" s="215"/>
      <c r="V305" s="215"/>
      <c r="W305" s="215"/>
      <c r="X305" s="215"/>
      <c r="Y305" s="215"/>
      <c r="Z305" s="184"/>
      <c r="AA305" s="149"/>
      <c r="AB305" s="150"/>
    </row>
    <row r="306" spans="1:34" s="267" customFormat="1" ht="31.5" hidden="1" customHeight="1">
      <c r="A306" s="76"/>
      <c r="B306" s="96" t="s">
        <v>498</v>
      </c>
      <c r="C306" s="52" t="s">
        <v>31</v>
      </c>
      <c r="D306" s="347">
        <v>2</v>
      </c>
      <c r="E306" s="236"/>
      <c r="F306" s="347">
        <v>0</v>
      </c>
      <c r="G306" s="236"/>
      <c r="H306" s="215"/>
      <c r="I306" s="215"/>
      <c r="J306" s="215"/>
      <c r="K306" s="347">
        <v>1</v>
      </c>
      <c r="L306" s="236"/>
      <c r="M306" s="215"/>
      <c r="N306" s="215"/>
      <c r="O306" s="215"/>
      <c r="P306" s="347">
        <v>1</v>
      </c>
      <c r="Q306" s="236"/>
      <c r="R306" s="215"/>
      <c r="S306" s="215"/>
      <c r="T306" s="215"/>
      <c r="U306" s="347">
        <v>0</v>
      </c>
      <c r="V306" s="236"/>
      <c r="W306" s="215"/>
      <c r="X306" s="215"/>
      <c r="Y306" s="215"/>
      <c r="Z306" s="184"/>
      <c r="AA306" s="302" t="s">
        <v>245</v>
      </c>
      <c r="AB306" s="286" t="s">
        <v>524</v>
      </c>
      <c r="AC306" s="300"/>
      <c r="AD306" s="151"/>
      <c r="AE306" s="151"/>
      <c r="AF306" s="151"/>
      <c r="AG306" s="151"/>
    </row>
    <row r="307" spans="1:34" s="267" customFormat="1" ht="15.75" hidden="1">
      <c r="A307" s="76"/>
      <c r="B307" s="133"/>
      <c r="C307" s="189" t="s">
        <v>11</v>
      </c>
      <c r="D307" s="211">
        <v>80</v>
      </c>
      <c r="E307" s="236"/>
      <c r="F307" s="211">
        <v>0</v>
      </c>
      <c r="G307" s="236"/>
      <c r="H307" s="215"/>
      <c r="I307" s="215"/>
      <c r="J307" s="215"/>
      <c r="K307" s="211">
        <v>40</v>
      </c>
      <c r="L307" s="236"/>
      <c r="M307" s="215"/>
      <c r="N307" s="215"/>
      <c r="O307" s="215"/>
      <c r="P307" s="211">
        <v>40</v>
      </c>
      <c r="Q307" s="236"/>
      <c r="R307" s="215"/>
      <c r="S307" s="215"/>
      <c r="T307" s="215"/>
      <c r="U307" s="211">
        <v>0</v>
      </c>
      <c r="V307" s="236"/>
      <c r="W307" s="215"/>
      <c r="X307" s="215"/>
      <c r="Y307" s="215"/>
      <c r="Z307" s="184"/>
      <c r="AA307" s="266"/>
      <c r="AB307" s="150" t="s">
        <v>485</v>
      </c>
      <c r="AC307" s="151"/>
      <c r="AD307" s="151"/>
      <c r="AE307" s="151"/>
      <c r="AF307" s="151"/>
      <c r="AG307" s="151"/>
    </row>
    <row r="308" spans="1:34" s="336" customFormat="1" ht="32.25" hidden="1" customHeight="1">
      <c r="A308" s="184"/>
      <c r="B308" s="334" t="s">
        <v>514</v>
      </c>
      <c r="C308" s="134" t="s">
        <v>31</v>
      </c>
      <c r="D308" s="362">
        <v>1</v>
      </c>
      <c r="E308" s="236"/>
      <c r="F308" s="365">
        <v>0</v>
      </c>
      <c r="G308" s="236"/>
      <c r="H308" s="215"/>
      <c r="I308" s="215"/>
      <c r="J308" s="215"/>
      <c r="K308" s="347">
        <v>0</v>
      </c>
      <c r="L308" s="236"/>
      <c r="M308" s="215"/>
      <c r="N308" s="215"/>
      <c r="O308" s="215"/>
      <c r="P308" s="347">
        <v>1</v>
      </c>
      <c r="Q308" s="236"/>
      <c r="R308" s="215"/>
      <c r="S308" s="215"/>
      <c r="T308" s="215"/>
      <c r="U308" s="347">
        <v>0</v>
      </c>
      <c r="V308" s="236"/>
      <c r="W308" s="215"/>
      <c r="X308" s="215"/>
      <c r="Y308" s="215"/>
      <c r="Z308" s="221" t="s">
        <v>201</v>
      </c>
      <c r="AA308" s="317"/>
      <c r="AB308" s="317"/>
      <c r="AC308" s="335"/>
      <c r="AD308" s="335"/>
      <c r="AE308" s="335">
        <v>5</v>
      </c>
      <c r="AF308" s="335"/>
      <c r="AG308" s="335"/>
    </row>
    <row r="309" spans="1:34" s="336" customFormat="1" ht="24.75" hidden="1" customHeight="1">
      <c r="A309" s="184"/>
      <c r="B309" s="334" t="s">
        <v>235</v>
      </c>
      <c r="C309" s="134" t="s">
        <v>31</v>
      </c>
      <c r="D309" s="362">
        <v>1</v>
      </c>
      <c r="E309" s="236"/>
      <c r="F309" s="347">
        <v>0</v>
      </c>
      <c r="G309" s="236"/>
      <c r="H309" s="215"/>
      <c r="I309" s="215"/>
      <c r="J309" s="215"/>
      <c r="K309" s="365">
        <v>1</v>
      </c>
      <c r="L309" s="236"/>
      <c r="M309" s="215"/>
      <c r="N309" s="215"/>
      <c r="O309" s="215"/>
      <c r="P309" s="365">
        <v>0</v>
      </c>
      <c r="Q309" s="236"/>
      <c r="R309" s="215"/>
      <c r="S309" s="215"/>
      <c r="T309" s="215"/>
      <c r="U309" s="347">
        <v>0</v>
      </c>
      <c r="V309" s="236"/>
      <c r="W309" s="215"/>
      <c r="X309" s="215"/>
      <c r="Y309" s="215"/>
      <c r="Z309" s="221" t="s">
        <v>201</v>
      </c>
      <c r="AA309" s="317"/>
      <c r="AB309" s="317"/>
      <c r="AC309" s="335"/>
      <c r="AD309" s="335"/>
      <c r="AE309" s="335">
        <v>5</v>
      </c>
      <c r="AF309" s="335"/>
      <c r="AG309" s="335"/>
    </row>
    <row r="310" spans="1:34" s="336" customFormat="1" ht="32.25" hidden="1" customHeight="1">
      <c r="A310" s="337"/>
      <c r="B310" s="334" t="s">
        <v>236</v>
      </c>
      <c r="C310" s="134" t="s">
        <v>11</v>
      </c>
      <c r="D310" s="362">
        <v>80</v>
      </c>
      <c r="E310" s="236"/>
      <c r="F310" s="347">
        <v>0</v>
      </c>
      <c r="G310" s="236"/>
      <c r="H310" s="215"/>
      <c r="I310" s="215"/>
      <c r="J310" s="215"/>
      <c r="K310" s="365">
        <v>40</v>
      </c>
      <c r="L310" s="236"/>
      <c r="M310" s="215"/>
      <c r="N310" s="215"/>
      <c r="O310" s="215"/>
      <c r="P310" s="365">
        <v>40</v>
      </c>
      <c r="Q310" s="236"/>
      <c r="R310" s="215"/>
      <c r="S310" s="215"/>
      <c r="T310" s="215"/>
      <c r="U310" s="347">
        <v>0</v>
      </c>
      <c r="V310" s="236"/>
      <c r="W310" s="215"/>
      <c r="X310" s="215"/>
      <c r="Y310" s="215"/>
      <c r="Z310" s="221" t="s">
        <v>201</v>
      </c>
      <c r="AA310" s="317"/>
      <c r="AB310" s="317"/>
      <c r="AC310" s="335"/>
      <c r="AD310" s="335"/>
      <c r="AE310" s="335">
        <v>5</v>
      </c>
      <c r="AF310" s="335"/>
      <c r="AG310" s="335"/>
    </row>
    <row r="311" spans="1:34" s="267" customFormat="1" ht="22.5" hidden="1" customHeight="1">
      <c r="A311" s="172"/>
      <c r="B311" s="183" t="s">
        <v>499</v>
      </c>
      <c r="C311" s="189" t="s">
        <v>11</v>
      </c>
      <c r="D311" s="348">
        <v>456500</v>
      </c>
      <c r="E311" s="236"/>
      <c r="F311" s="348">
        <v>114125</v>
      </c>
      <c r="G311" s="236"/>
      <c r="H311" s="291"/>
      <c r="I311" s="291"/>
      <c r="J311" s="291"/>
      <c r="K311" s="348">
        <v>114125</v>
      </c>
      <c r="L311" s="236"/>
      <c r="M311" s="291"/>
      <c r="N311" s="291"/>
      <c r="O311" s="291"/>
      <c r="P311" s="348">
        <v>114125</v>
      </c>
      <c r="Q311" s="236"/>
      <c r="R311" s="291"/>
      <c r="S311" s="291"/>
      <c r="T311" s="291"/>
      <c r="U311" s="348">
        <v>114125</v>
      </c>
      <c r="V311" s="236"/>
      <c r="W311" s="291"/>
      <c r="X311" s="291"/>
      <c r="Y311" s="291"/>
      <c r="Z311" s="184"/>
      <c r="AA311" s="266"/>
      <c r="AB311" s="150" t="s">
        <v>525</v>
      </c>
      <c r="AC311" s="151"/>
      <c r="AD311" s="151"/>
      <c r="AE311" s="151"/>
      <c r="AF311" s="151"/>
      <c r="AG311" s="151"/>
    </row>
    <row r="312" spans="1:34" s="262" customFormat="1" ht="15.75" hidden="1">
      <c r="A312" s="78"/>
      <c r="B312" s="78" t="s">
        <v>237</v>
      </c>
      <c r="C312" s="52" t="s">
        <v>11</v>
      </c>
      <c r="D312" s="348">
        <v>276500</v>
      </c>
      <c r="E312" s="236"/>
      <c r="F312" s="366">
        <v>69125</v>
      </c>
      <c r="G312" s="236"/>
      <c r="H312" s="215"/>
      <c r="I312" s="215"/>
      <c r="J312" s="215"/>
      <c r="K312" s="366">
        <v>69125</v>
      </c>
      <c r="L312" s="236"/>
      <c r="M312" s="215"/>
      <c r="N312" s="215"/>
      <c r="O312" s="215"/>
      <c r="P312" s="366">
        <v>69125</v>
      </c>
      <c r="Q312" s="236"/>
      <c r="R312" s="215"/>
      <c r="S312" s="215"/>
      <c r="T312" s="215"/>
      <c r="U312" s="366">
        <v>69125</v>
      </c>
      <c r="V312" s="236"/>
      <c r="W312" s="215"/>
      <c r="X312" s="215"/>
      <c r="Y312" s="215"/>
      <c r="Z312" s="221" t="s">
        <v>201</v>
      </c>
      <c r="AA312" s="150"/>
      <c r="AB312" s="150"/>
      <c r="AC312" s="151"/>
      <c r="AD312" s="151"/>
      <c r="AE312" s="151">
        <v>5</v>
      </c>
      <c r="AF312" s="151"/>
      <c r="AG312" s="151"/>
    </row>
    <row r="313" spans="1:34" s="262" customFormat="1" ht="23.25" hidden="1" customHeight="1">
      <c r="A313" s="78"/>
      <c r="B313" s="78" t="s">
        <v>238</v>
      </c>
      <c r="C313" s="52" t="s">
        <v>129</v>
      </c>
      <c r="D313" s="215">
        <v>180000</v>
      </c>
      <c r="E313" s="236"/>
      <c r="F313" s="215">
        <v>45000</v>
      </c>
      <c r="G313" s="236"/>
      <c r="H313" s="215"/>
      <c r="I313" s="215"/>
      <c r="J313" s="215"/>
      <c r="K313" s="215">
        <v>45000</v>
      </c>
      <c r="L313" s="236"/>
      <c r="M313" s="215"/>
      <c r="N313" s="215"/>
      <c r="O313" s="215"/>
      <c r="P313" s="215">
        <v>45000</v>
      </c>
      <c r="Q313" s="236"/>
      <c r="R313" s="215"/>
      <c r="S313" s="215"/>
      <c r="T313" s="215"/>
      <c r="U313" s="215">
        <v>45000</v>
      </c>
      <c r="V313" s="236"/>
      <c r="W313" s="215"/>
      <c r="X313" s="215"/>
      <c r="Y313" s="215"/>
      <c r="Z313" s="184" t="s">
        <v>393</v>
      </c>
      <c r="AA313" s="150"/>
      <c r="AB313" s="150"/>
      <c r="AC313" s="151"/>
      <c r="AD313" s="151"/>
      <c r="AE313" s="151">
        <v>21</v>
      </c>
      <c r="AF313" s="151"/>
      <c r="AG313" s="151"/>
    </row>
    <row r="314" spans="1:34" s="341" customFormat="1" ht="15.75" hidden="1">
      <c r="A314" s="338"/>
      <c r="B314" s="96" t="s">
        <v>500</v>
      </c>
      <c r="C314" s="52" t="s">
        <v>31</v>
      </c>
      <c r="D314" s="347">
        <v>2</v>
      </c>
      <c r="E314" s="236"/>
      <c r="F314" s="347">
        <v>1</v>
      </c>
      <c r="G314" s="236"/>
      <c r="H314" s="215"/>
      <c r="I314" s="215"/>
      <c r="J314" s="215"/>
      <c r="K314" s="347">
        <f t="shared" ref="K314" si="78">SUM(K315:K316)</f>
        <v>0</v>
      </c>
      <c r="L314" s="236"/>
      <c r="M314" s="215"/>
      <c r="N314" s="215"/>
      <c r="O314" s="215"/>
      <c r="P314" s="347">
        <v>0</v>
      </c>
      <c r="Q314" s="236"/>
      <c r="R314" s="215"/>
      <c r="S314" s="215"/>
      <c r="T314" s="215"/>
      <c r="U314" s="347">
        <v>1</v>
      </c>
      <c r="V314" s="236"/>
      <c r="W314" s="215"/>
      <c r="X314" s="215"/>
      <c r="Y314" s="215"/>
      <c r="Z314" s="184"/>
      <c r="AA314" s="331"/>
      <c r="AB314" s="319" t="s">
        <v>526</v>
      </c>
      <c r="AC314" s="339"/>
      <c r="AD314" s="339"/>
      <c r="AE314" s="339"/>
      <c r="AF314" s="339"/>
      <c r="AG314" s="339"/>
      <c r="AH314" s="340"/>
    </row>
    <row r="315" spans="1:34" s="335" customFormat="1" ht="27.75" hidden="1" customHeight="1">
      <c r="A315" s="76"/>
      <c r="B315" s="76" t="s">
        <v>263</v>
      </c>
      <c r="C315" s="52" t="s">
        <v>31</v>
      </c>
      <c r="D315" s="211">
        <v>1</v>
      </c>
      <c r="E315" s="236"/>
      <c r="F315" s="211">
        <v>1</v>
      </c>
      <c r="G315" s="236"/>
      <c r="H315" s="215"/>
      <c r="I315" s="215"/>
      <c r="J315" s="215"/>
      <c r="K315" s="211">
        <v>0</v>
      </c>
      <c r="L315" s="236"/>
      <c r="M315" s="215"/>
      <c r="N315" s="215"/>
      <c r="O315" s="215"/>
      <c r="P315" s="211">
        <v>0</v>
      </c>
      <c r="Q315" s="236"/>
      <c r="R315" s="215"/>
      <c r="S315" s="215"/>
      <c r="T315" s="215"/>
      <c r="U315" s="211">
        <v>0</v>
      </c>
      <c r="V315" s="236"/>
      <c r="W315" s="215"/>
      <c r="X315" s="215"/>
      <c r="Y315" s="215"/>
      <c r="Z315" s="221" t="s">
        <v>201</v>
      </c>
      <c r="AA315" s="342"/>
      <c r="AB315" s="317"/>
      <c r="AE315" s="335">
        <v>5</v>
      </c>
    </row>
    <row r="316" spans="1:34" s="336" customFormat="1" ht="29.25" hidden="1" customHeight="1">
      <c r="A316" s="76"/>
      <c r="B316" s="76" t="s">
        <v>264</v>
      </c>
      <c r="C316" s="52" t="s">
        <v>31</v>
      </c>
      <c r="D316" s="211">
        <v>1</v>
      </c>
      <c r="E316" s="236"/>
      <c r="F316" s="211">
        <v>0</v>
      </c>
      <c r="G316" s="236"/>
      <c r="H316" s="215"/>
      <c r="I316" s="215"/>
      <c r="J316" s="215"/>
      <c r="K316" s="211">
        <v>0</v>
      </c>
      <c r="L316" s="236"/>
      <c r="M316" s="215"/>
      <c r="N316" s="215"/>
      <c r="O316" s="215"/>
      <c r="P316" s="211">
        <v>0</v>
      </c>
      <c r="Q316" s="236"/>
      <c r="R316" s="215"/>
      <c r="S316" s="215"/>
      <c r="T316" s="215"/>
      <c r="U316" s="211">
        <v>1</v>
      </c>
      <c r="V316" s="236"/>
      <c r="W316" s="215"/>
      <c r="X316" s="215"/>
      <c r="Y316" s="215"/>
      <c r="Z316" s="221" t="s">
        <v>201</v>
      </c>
      <c r="AA316" s="317"/>
      <c r="AB316" s="317"/>
      <c r="AC316" s="335"/>
      <c r="AD316" s="335"/>
      <c r="AE316" s="335">
        <v>5</v>
      </c>
      <c r="AF316" s="335"/>
      <c r="AG316" s="335"/>
    </row>
    <row r="317" spans="1:34" s="14" customFormat="1" ht="15.75" hidden="1">
      <c r="A317" s="136"/>
      <c r="B317" s="136"/>
      <c r="C317" s="136"/>
      <c r="D317" s="136"/>
      <c r="E317" s="136"/>
      <c r="F317" s="136"/>
      <c r="G317" s="136"/>
      <c r="H317" s="136"/>
      <c r="I317" s="136"/>
      <c r="J317" s="136"/>
      <c r="K317" s="136"/>
      <c r="L317" s="136"/>
      <c r="M317" s="136"/>
      <c r="N317" s="136"/>
      <c r="O317" s="136"/>
      <c r="P317" s="136"/>
      <c r="Q317" s="136"/>
      <c r="R317" s="136"/>
      <c r="S317" s="136"/>
      <c r="T317" s="136"/>
      <c r="U317" s="136"/>
      <c r="V317" s="136"/>
      <c r="W317" s="136"/>
      <c r="X317" s="136"/>
      <c r="Y317" s="136"/>
      <c r="Z317" s="136"/>
      <c r="AB317" s="12"/>
    </row>
    <row r="318" spans="1:34" s="14" customFormat="1" ht="15.75" hidden="1">
      <c r="A318" s="396" t="s">
        <v>322</v>
      </c>
      <c r="B318" s="397"/>
      <c r="C318" s="397"/>
      <c r="D318" s="398"/>
      <c r="E318" s="398"/>
      <c r="F318" s="398"/>
      <c r="G318" s="398"/>
      <c r="H318" s="398"/>
      <c r="I318" s="398"/>
      <c r="J318" s="398"/>
      <c r="K318" s="398"/>
      <c r="L318" s="398"/>
      <c r="M318" s="398"/>
      <c r="N318" s="398"/>
      <c r="O318" s="398"/>
      <c r="P318" s="398"/>
      <c r="Q318" s="398"/>
      <c r="R318" s="398"/>
      <c r="S318" s="398"/>
      <c r="T318" s="398"/>
      <c r="U318" s="398"/>
      <c r="V318" s="398"/>
      <c r="W318" s="398"/>
      <c r="X318" s="398"/>
      <c r="Y318" s="398"/>
      <c r="Z318" s="398"/>
      <c r="AA318" s="137"/>
      <c r="AB318" s="12"/>
    </row>
    <row r="319" spans="1:34" s="14" customFormat="1" ht="15.75" hidden="1">
      <c r="A319" s="396"/>
      <c r="B319" s="397"/>
      <c r="C319" s="397"/>
      <c r="D319" s="398"/>
      <c r="E319" s="398"/>
      <c r="F319" s="398"/>
      <c r="G319" s="398"/>
      <c r="H319" s="398"/>
      <c r="I319" s="398"/>
      <c r="J319" s="398"/>
      <c r="K319" s="398"/>
      <c r="L319" s="398"/>
      <c r="M319" s="398"/>
      <c r="N319" s="398"/>
      <c r="O319" s="398"/>
      <c r="P319" s="398"/>
      <c r="Q319" s="398"/>
      <c r="R319" s="398"/>
      <c r="S319" s="398"/>
      <c r="T319" s="398"/>
      <c r="U319" s="398"/>
      <c r="V319" s="398"/>
      <c r="W319" s="398"/>
      <c r="X319" s="398"/>
      <c r="Y319" s="398"/>
      <c r="Z319" s="398"/>
      <c r="AB319" s="12"/>
    </row>
    <row r="320" spans="1:34" s="14" customFormat="1" ht="15.75" hidden="1">
      <c r="A320" s="136"/>
      <c r="B320" s="136"/>
      <c r="C320" s="136"/>
      <c r="D320" s="399"/>
      <c r="E320" s="399"/>
      <c r="F320" s="400"/>
      <c r="G320" s="400"/>
      <c r="H320" s="400"/>
      <c r="I320" s="400"/>
      <c r="J320" s="400"/>
      <c r="K320" s="400"/>
      <c r="L320" s="400"/>
      <c r="M320" s="400"/>
      <c r="N320" s="400"/>
      <c r="O320" s="400"/>
      <c r="P320" s="400"/>
      <c r="Q320" s="400"/>
      <c r="R320" s="400"/>
      <c r="S320" s="400"/>
      <c r="T320" s="400"/>
      <c r="U320" s="400"/>
      <c r="V320" s="400"/>
      <c r="W320" s="400"/>
      <c r="X320" s="400"/>
      <c r="Y320" s="400"/>
      <c r="Z320" s="400"/>
      <c r="AB320" s="12"/>
    </row>
    <row r="321" spans="1:28" s="14" customFormat="1" ht="15.75" hidden="1">
      <c r="A321" s="136"/>
      <c r="B321" s="136"/>
      <c r="C321" s="136"/>
      <c r="D321" s="136"/>
      <c r="E321" s="136"/>
      <c r="F321" s="136"/>
      <c r="G321" s="136"/>
      <c r="H321" s="136"/>
      <c r="I321" s="136"/>
      <c r="J321" s="136"/>
      <c r="K321" s="136"/>
      <c r="L321" s="136"/>
      <c r="M321" s="136"/>
      <c r="N321" s="136"/>
      <c r="O321" s="136"/>
      <c r="P321" s="136"/>
      <c r="Q321" s="136"/>
      <c r="R321" s="136"/>
      <c r="S321" s="136"/>
      <c r="T321" s="136"/>
      <c r="U321" s="136"/>
      <c r="V321" s="136"/>
      <c r="W321" s="136"/>
      <c r="X321" s="136"/>
      <c r="Y321" s="136"/>
      <c r="Z321" s="136"/>
      <c r="AB321" s="12"/>
    </row>
    <row r="322" spans="1:28" s="14" customFormat="1" ht="15.75" hidden="1">
      <c r="A322" s="136"/>
      <c r="B322" s="136"/>
      <c r="C322" s="136"/>
      <c r="D322" s="136"/>
      <c r="E322" s="136"/>
      <c r="F322" s="136"/>
      <c r="G322" s="136"/>
      <c r="H322" s="136"/>
      <c r="I322" s="136"/>
      <c r="J322" s="136"/>
      <c r="K322" s="136"/>
      <c r="L322" s="136"/>
      <c r="M322" s="136"/>
      <c r="N322" s="136"/>
      <c r="O322" s="136"/>
      <c r="P322" s="136"/>
      <c r="Q322" s="136"/>
      <c r="R322" s="136"/>
      <c r="S322" s="136"/>
      <c r="T322" s="136"/>
      <c r="U322" s="136"/>
      <c r="V322" s="136"/>
      <c r="W322" s="136"/>
      <c r="X322" s="136"/>
      <c r="Y322" s="136"/>
      <c r="Z322" s="136"/>
      <c r="AB322" s="12"/>
    </row>
    <row r="323" spans="1:28" s="14" customFormat="1" ht="22.5" hidden="1" customHeight="1">
      <c r="A323" s="136"/>
      <c r="B323" s="136"/>
      <c r="C323" s="136"/>
      <c r="D323" s="136"/>
      <c r="E323" s="136"/>
      <c r="F323" s="136"/>
      <c r="G323" s="136"/>
      <c r="H323" s="136"/>
      <c r="I323" s="136"/>
      <c r="J323" s="136"/>
      <c r="K323" s="136"/>
      <c r="L323" s="136"/>
      <c r="M323" s="136"/>
      <c r="N323" s="136"/>
      <c r="O323" s="136"/>
      <c r="P323" s="136"/>
      <c r="Q323" s="136"/>
      <c r="R323" s="136"/>
      <c r="S323" s="136"/>
      <c r="T323" s="136"/>
      <c r="U323" s="136"/>
      <c r="V323" s="136"/>
      <c r="W323" s="136"/>
      <c r="X323" s="136"/>
      <c r="Y323" s="136"/>
      <c r="Z323" s="136"/>
      <c r="AB323" s="12"/>
    </row>
    <row r="324" spans="1:28" hidden="1"/>
    <row r="325" spans="1:28" s="12" customFormat="1" ht="20.25" hidden="1" customHeight="1">
      <c r="A325" s="376" t="s">
        <v>14</v>
      </c>
      <c r="B325" s="376"/>
      <c r="C325" s="376"/>
      <c r="D325" s="376"/>
      <c r="E325" s="376"/>
      <c r="F325" s="376"/>
      <c r="G325" s="376"/>
      <c r="H325" s="376"/>
      <c r="I325" s="376"/>
      <c r="J325" s="376"/>
      <c r="K325" s="376"/>
      <c r="L325" s="376"/>
      <c r="M325" s="376"/>
      <c r="N325" s="376"/>
      <c r="O325" s="376"/>
      <c r="P325" s="376"/>
      <c r="Q325" s="376"/>
      <c r="R325" s="376"/>
      <c r="S325" s="376"/>
      <c r="T325" s="376"/>
      <c r="U325" s="376"/>
      <c r="V325" s="376"/>
      <c r="W325" s="376"/>
      <c r="X325" s="376"/>
      <c r="Y325" s="376"/>
      <c r="Z325" s="376"/>
    </row>
    <row r="326" spans="1:28" s="139" customFormat="1" ht="15.75" hidden="1">
      <c r="A326" s="138"/>
      <c r="B326" s="138"/>
      <c r="C326" s="138"/>
      <c r="D326" s="138"/>
      <c r="E326" s="138"/>
      <c r="F326" s="138"/>
      <c r="G326" s="138"/>
      <c r="H326" s="138"/>
      <c r="I326" s="138"/>
      <c r="J326" s="138"/>
      <c r="K326" s="138"/>
      <c r="L326" s="138"/>
      <c r="M326" s="138"/>
      <c r="N326" s="138"/>
      <c r="O326" s="138"/>
      <c r="P326" s="138"/>
      <c r="Q326" s="138"/>
      <c r="R326" s="138"/>
      <c r="S326" s="138"/>
      <c r="T326" s="138"/>
      <c r="U326" s="138"/>
      <c r="V326" s="138"/>
      <c r="W326" s="138"/>
      <c r="X326" s="138"/>
      <c r="Y326" s="138"/>
      <c r="Z326" s="138"/>
    </row>
    <row r="327" spans="1:28" s="12" customFormat="1" ht="15.75" hidden="1">
      <c r="A327" s="140"/>
      <c r="B327" s="141" t="s">
        <v>467</v>
      </c>
      <c r="C327" s="142"/>
      <c r="D327" s="141"/>
      <c r="E327" s="141"/>
      <c r="F327" s="141"/>
      <c r="G327" s="141"/>
      <c r="H327" s="141"/>
      <c r="I327" s="141"/>
      <c r="J327" s="141"/>
      <c r="K327" s="141"/>
      <c r="L327" s="141"/>
      <c r="M327" s="141"/>
      <c r="N327" s="141"/>
      <c r="O327" s="141"/>
      <c r="P327" s="141"/>
      <c r="Q327" s="141"/>
      <c r="R327" s="141"/>
      <c r="S327" s="141"/>
      <c r="T327" s="141"/>
      <c r="U327" s="141"/>
      <c r="V327" s="141"/>
      <c r="W327" s="141"/>
      <c r="X327" s="141"/>
      <c r="Y327" s="141"/>
    </row>
    <row r="328" spans="1:28" s="12" customFormat="1" ht="15.75" hidden="1">
      <c r="A328" s="140"/>
      <c r="B328" s="143" t="s">
        <v>468</v>
      </c>
      <c r="C328" s="142"/>
      <c r="D328" s="141"/>
      <c r="E328" s="141"/>
      <c r="F328" s="141"/>
      <c r="G328" s="141"/>
      <c r="H328" s="141"/>
      <c r="I328" s="141"/>
      <c r="J328" s="141"/>
      <c r="K328" s="141"/>
      <c r="L328" s="141"/>
      <c r="M328" s="141"/>
      <c r="N328" s="141"/>
      <c r="O328" s="141"/>
      <c r="P328" s="141"/>
      <c r="Q328" s="141"/>
      <c r="R328" s="141"/>
      <c r="S328" s="141"/>
      <c r="T328" s="141"/>
      <c r="U328" s="141"/>
      <c r="V328" s="141"/>
      <c r="W328" s="141"/>
      <c r="X328" s="141"/>
      <c r="Y328" s="141"/>
    </row>
    <row r="329" spans="1:28" s="12" customFormat="1" ht="15.75" hidden="1">
      <c r="A329" s="140"/>
      <c r="B329" s="143" t="s">
        <v>469</v>
      </c>
      <c r="C329" s="142"/>
      <c r="D329" s="141"/>
      <c r="E329" s="141"/>
      <c r="F329" s="141"/>
      <c r="G329" s="141"/>
      <c r="H329" s="141"/>
      <c r="I329" s="141"/>
      <c r="J329" s="141"/>
      <c r="K329" s="141"/>
      <c r="L329" s="141"/>
      <c r="M329" s="141"/>
      <c r="N329" s="141"/>
      <c r="O329" s="141"/>
      <c r="P329" s="141"/>
      <c r="Q329" s="141"/>
      <c r="R329" s="141"/>
      <c r="S329" s="141"/>
      <c r="T329" s="141"/>
      <c r="U329" s="141"/>
      <c r="V329" s="141"/>
      <c r="W329" s="141"/>
      <c r="X329" s="141"/>
      <c r="Y329" s="141"/>
    </row>
    <row r="330" spans="1:28" s="12" customFormat="1" ht="39.75" hidden="1" customHeight="1">
      <c r="A330" s="140"/>
      <c r="B330" s="143" t="s">
        <v>470</v>
      </c>
      <c r="C330" s="142"/>
      <c r="D330" s="141"/>
      <c r="E330" s="141"/>
      <c r="F330" s="141"/>
      <c r="G330" s="141"/>
      <c r="H330" s="141"/>
      <c r="I330" s="141"/>
      <c r="J330" s="141"/>
      <c r="K330" s="141"/>
      <c r="L330" s="141"/>
      <c r="M330" s="141"/>
      <c r="N330" s="141"/>
      <c r="O330" s="141"/>
      <c r="P330" s="141"/>
      <c r="Q330" s="141"/>
      <c r="R330" s="141"/>
      <c r="S330" s="141"/>
      <c r="T330" s="141"/>
      <c r="U330" s="141"/>
      <c r="V330" s="141"/>
      <c r="W330" s="141"/>
      <c r="X330" s="141"/>
      <c r="Y330" s="141"/>
    </row>
    <row r="331" spans="1:28" s="12" customFormat="1" ht="15.75" hidden="1">
      <c r="A331" s="140"/>
      <c r="B331" s="143" t="s">
        <v>471</v>
      </c>
      <c r="C331" s="142"/>
      <c r="D331" s="141"/>
      <c r="E331" s="141"/>
      <c r="F331" s="141"/>
      <c r="G331" s="141"/>
      <c r="H331" s="141"/>
      <c r="I331" s="141"/>
      <c r="J331" s="141"/>
      <c r="K331" s="141"/>
      <c r="L331" s="141"/>
      <c r="M331" s="141"/>
      <c r="N331" s="141"/>
      <c r="O331" s="141"/>
      <c r="P331" s="141"/>
      <c r="Q331" s="141"/>
      <c r="R331" s="141"/>
      <c r="S331" s="141"/>
      <c r="T331" s="141"/>
      <c r="U331" s="141"/>
      <c r="V331" s="141"/>
      <c r="W331" s="141"/>
      <c r="X331" s="141"/>
      <c r="Y331" s="141"/>
    </row>
    <row r="332" spans="1:28" s="12" customFormat="1" ht="15.75" hidden="1">
      <c r="A332" s="144" t="s">
        <v>16</v>
      </c>
      <c r="C332" s="142"/>
      <c r="D332" s="141"/>
      <c r="E332" s="141"/>
      <c r="F332" s="141"/>
      <c r="G332" s="141"/>
      <c r="H332" s="141"/>
      <c r="I332" s="141"/>
      <c r="J332" s="141"/>
      <c r="K332" s="141"/>
      <c r="L332" s="141"/>
      <c r="M332" s="141"/>
      <c r="N332" s="141"/>
      <c r="O332" s="141"/>
      <c r="P332" s="141"/>
      <c r="Q332" s="141"/>
      <c r="R332" s="141"/>
      <c r="S332" s="141"/>
      <c r="T332" s="141"/>
      <c r="U332" s="141"/>
      <c r="V332" s="141"/>
      <c r="W332" s="141"/>
      <c r="X332" s="141"/>
      <c r="Y332" s="141"/>
    </row>
    <row r="333" spans="1:28" s="12" customFormat="1" ht="15.75" hidden="1">
      <c r="A333" s="140"/>
      <c r="B333" s="141" t="s">
        <v>472</v>
      </c>
      <c r="C333" s="142"/>
      <c r="D333" s="141"/>
      <c r="E333" s="141"/>
      <c r="F333" s="141"/>
      <c r="G333" s="141"/>
      <c r="H333" s="141"/>
      <c r="I333" s="141"/>
      <c r="J333" s="141"/>
      <c r="K333" s="141"/>
      <c r="L333" s="141"/>
      <c r="M333" s="141"/>
      <c r="N333" s="141"/>
      <c r="O333" s="141"/>
      <c r="P333" s="141"/>
      <c r="Q333" s="141"/>
      <c r="R333" s="141"/>
      <c r="S333" s="141"/>
      <c r="T333" s="141"/>
      <c r="U333" s="141"/>
      <c r="V333" s="141"/>
      <c r="W333" s="141"/>
      <c r="X333" s="141"/>
      <c r="Y333" s="141"/>
    </row>
    <row r="334" spans="1:28" s="12" customFormat="1" ht="15.75" hidden="1">
      <c r="A334" s="145" t="s">
        <v>15</v>
      </c>
      <c r="B334" s="141"/>
      <c r="C334" s="142"/>
      <c r="D334" s="141"/>
      <c r="E334" s="141"/>
      <c r="F334" s="141"/>
      <c r="G334" s="141"/>
      <c r="H334" s="141"/>
      <c r="I334" s="141"/>
      <c r="J334" s="141"/>
      <c r="K334" s="141"/>
      <c r="L334" s="141"/>
      <c r="M334" s="141"/>
      <c r="N334" s="141"/>
      <c r="O334" s="141"/>
      <c r="P334" s="141"/>
      <c r="Q334" s="141"/>
      <c r="R334" s="141"/>
      <c r="S334" s="141"/>
      <c r="T334" s="141"/>
      <c r="U334" s="141"/>
      <c r="V334" s="141"/>
      <c r="W334" s="141"/>
      <c r="X334" s="141"/>
      <c r="Y334" s="141"/>
    </row>
    <row r="335" spans="1:28" s="12" customFormat="1" ht="15.75" hidden="1">
      <c r="A335" s="140"/>
      <c r="B335" s="146" t="s">
        <v>473</v>
      </c>
      <c r="C335" s="142"/>
      <c r="D335" s="141"/>
      <c r="E335" s="141"/>
      <c r="F335" s="141"/>
      <c r="G335" s="141"/>
      <c r="H335" s="141"/>
      <c r="I335" s="141"/>
      <c r="J335" s="141"/>
      <c r="K335" s="141"/>
      <c r="L335" s="141"/>
      <c r="M335" s="141"/>
      <c r="N335" s="141"/>
      <c r="O335" s="141"/>
      <c r="P335" s="141"/>
      <c r="Q335" s="141"/>
      <c r="R335" s="141"/>
      <c r="S335" s="141"/>
      <c r="T335" s="141"/>
      <c r="U335" s="141"/>
      <c r="V335" s="141"/>
      <c r="W335" s="141"/>
      <c r="X335" s="141"/>
      <c r="Y335" s="141"/>
    </row>
    <row r="336" spans="1:28" s="12" customFormat="1" ht="15.75" hidden="1">
      <c r="A336" s="140"/>
      <c r="B336" s="146" t="s">
        <v>474</v>
      </c>
      <c r="C336" s="142"/>
      <c r="D336" s="141"/>
      <c r="E336" s="141"/>
      <c r="F336" s="141"/>
      <c r="G336" s="141"/>
      <c r="H336" s="141"/>
      <c r="I336" s="141"/>
      <c r="J336" s="141"/>
      <c r="K336" s="141"/>
      <c r="L336" s="141"/>
      <c r="M336" s="141"/>
      <c r="N336" s="141"/>
      <c r="O336" s="141"/>
      <c r="P336" s="141"/>
      <c r="Q336" s="141"/>
      <c r="R336" s="141"/>
      <c r="S336" s="141"/>
      <c r="T336" s="141"/>
      <c r="U336" s="141"/>
      <c r="V336" s="141"/>
      <c r="W336" s="141"/>
      <c r="X336" s="141"/>
      <c r="Y336" s="141"/>
    </row>
    <row r="337" spans="1:25" hidden="1">
      <c r="A337" s="145" t="s">
        <v>18</v>
      </c>
    </row>
    <row r="338" spans="1:25" hidden="1">
      <c r="B338" s="146" t="s">
        <v>475</v>
      </c>
    </row>
    <row r="339" spans="1:25" hidden="1">
      <c r="B339" s="146" t="s">
        <v>476</v>
      </c>
    </row>
    <row r="340" spans="1:25" hidden="1">
      <c r="B340" s="146" t="s">
        <v>477</v>
      </c>
    </row>
    <row r="341" spans="1:25" s="12" customFormat="1" ht="15.75" hidden="1">
      <c r="A341" s="140"/>
      <c r="B341" s="146" t="s">
        <v>478</v>
      </c>
      <c r="C341" s="142"/>
      <c r="D341" s="141"/>
      <c r="E341" s="141"/>
      <c r="F341" s="141"/>
      <c r="G341" s="141"/>
      <c r="H341" s="141"/>
      <c r="I341" s="141"/>
      <c r="J341" s="141"/>
      <c r="K341" s="141"/>
      <c r="L341" s="141"/>
      <c r="M341" s="141"/>
      <c r="N341" s="141"/>
      <c r="O341" s="141"/>
      <c r="P341" s="141"/>
      <c r="Q341" s="141"/>
      <c r="R341" s="141"/>
      <c r="S341" s="141"/>
      <c r="T341" s="141"/>
      <c r="U341" s="141"/>
      <c r="V341" s="141"/>
      <c r="W341" s="141"/>
      <c r="X341" s="141"/>
      <c r="Y341" s="141"/>
    </row>
    <row r="342" spans="1:25" hidden="1"/>
    <row r="343" spans="1:25" hidden="1"/>
    <row r="344" spans="1:25" hidden="1">
      <c r="B344" s="9" t="s">
        <v>281</v>
      </c>
    </row>
    <row r="345" spans="1:25" hidden="1">
      <c r="B345" s="9" t="s">
        <v>282</v>
      </c>
    </row>
    <row r="346" spans="1:25" hidden="1">
      <c r="B346" s="9" t="s">
        <v>479</v>
      </c>
    </row>
    <row r="347" spans="1:25" hidden="1">
      <c r="B347" s="9" t="s">
        <v>283</v>
      </c>
    </row>
    <row r="348" spans="1:25" hidden="1">
      <c r="B348" s="141" t="s">
        <v>284</v>
      </c>
    </row>
    <row r="349" spans="1:25" hidden="1"/>
    <row r="350" spans="1:25" hidden="1"/>
    <row r="351" spans="1:25" hidden="1"/>
    <row r="352" spans="1:25" hidden="1">
      <c r="B352" s="9" t="s">
        <v>506</v>
      </c>
    </row>
    <row r="353" spans="2:2" hidden="1">
      <c r="B353" s="9" t="s">
        <v>508</v>
      </c>
    </row>
    <row r="354" spans="2:2" hidden="1">
      <c r="B354" s="9" t="s">
        <v>511</v>
      </c>
    </row>
    <row r="355" spans="2:2" hidden="1">
      <c r="B355" s="9" t="s">
        <v>513</v>
      </c>
    </row>
    <row r="356" spans="2:2" hidden="1"/>
    <row r="357" spans="2:2" hidden="1">
      <c r="B357" s="9" t="s">
        <v>528</v>
      </c>
    </row>
    <row r="358" spans="2:2" hidden="1">
      <c r="B358" s="9" t="s">
        <v>529</v>
      </c>
    </row>
    <row r="359" spans="2:2" hidden="1">
      <c r="B359" s="257" t="s">
        <v>527</v>
      </c>
    </row>
    <row r="361" spans="2:2">
      <c r="B361" s="9" t="s">
        <v>533</v>
      </c>
    </row>
    <row r="362" spans="2:2">
      <c r="B362" s="9" t="s">
        <v>534</v>
      </c>
    </row>
  </sheetData>
  <dataConsolidate/>
  <mergeCells count="19">
    <mergeCell ref="M6:O6"/>
    <mergeCell ref="R6:T6"/>
    <mergeCell ref="W6:Y6"/>
    <mergeCell ref="AC254:AG254"/>
    <mergeCell ref="A3:Z3"/>
    <mergeCell ref="A4:Z4"/>
    <mergeCell ref="A5:A7"/>
    <mergeCell ref="A325:Z325"/>
    <mergeCell ref="B8:U8"/>
    <mergeCell ref="C6:C7"/>
    <mergeCell ref="D6:D7"/>
    <mergeCell ref="Z5:Z7"/>
    <mergeCell ref="C5:U5"/>
    <mergeCell ref="A63:B63"/>
    <mergeCell ref="A246:U246"/>
    <mergeCell ref="A318:Z318"/>
    <mergeCell ref="A319:Z319"/>
    <mergeCell ref="D320:Z320"/>
    <mergeCell ref="H6:J6"/>
  </mergeCells>
  <conditionalFormatting sqref="E19">
    <cfRule type="cellIs" dxfId="1122" priority="1142" operator="lessThan">
      <formula>5974</formula>
    </cfRule>
  </conditionalFormatting>
  <conditionalFormatting sqref="E20">
    <cfRule type="cellIs" dxfId="1121" priority="1141" operator="lessThan">
      <formula>4840</formula>
    </cfRule>
  </conditionalFormatting>
  <conditionalFormatting sqref="E21">
    <cfRule type="cellIs" dxfId="1120" priority="1140" operator="lessThan">
      <formula>2320</formula>
    </cfRule>
  </conditionalFormatting>
  <conditionalFormatting sqref="E22">
    <cfRule type="cellIs" dxfId="1119" priority="1139" operator="lessThan">
      <formula>2520</formula>
    </cfRule>
  </conditionalFormatting>
  <conditionalFormatting sqref="E25">
    <cfRule type="cellIs" dxfId="1118" priority="1138" operator="lessThan">
      <formula>2320</formula>
    </cfRule>
  </conditionalFormatting>
  <conditionalFormatting sqref="E23">
    <cfRule type="cellIs" dxfId="1117" priority="1137" operator="lessThan">
      <formula>9800</formula>
    </cfRule>
  </conditionalFormatting>
  <conditionalFormatting sqref="E24">
    <cfRule type="cellIs" dxfId="1116" priority="1136" operator="lessThan">
      <formula>2320</formula>
    </cfRule>
  </conditionalFormatting>
  <conditionalFormatting sqref="E26">
    <cfRule type="cellIs" dxfId="1115" priority="1135" operator="lessThan">
      <formula>260</formula>
    </cfRule>
  </conditionalFormatting>
  <conditionalFormatting sqref="E27">
    <cfRule type="cellIs" dxfId="1114" priority="1134" operator="lessThan">
      <formula>120</formula>
    </cfRule>
  </conditionalFormatting>
  <conditionalFormatting sqref="E28">
    <cfRule type="cellIs" dxfId="1113" priority="1133" operator="lessThan">
      <formula>140</formula>
    </cfRule>
  </conditionalFormatting>
  <conditionalFormatting sqref="E29">
    <cfRule type="cellIs" dxfId="1112" priority="1132" operator="lessThan">
      <formula>326</formula>
    </cfRule>
  </conditionalFormatting>
  <conditionalFormatting sqref="E37">
    <cfRule type="cellIs" dxfId="1111" priority="1131" operator="lessThan">
      <formula>160</formula>
    </cfRule>
  </conditionalFormatting>
  <conditionalFormatting sqref="E36">
    <cfRule type="cellIs" dxfId="1110" priority="1130" operator="lessThan">
      <formula>100</formula>
    </cfRule>
  </conditionalFormatting>
  <conditionalFormatting sqref="E35">
    <cfRule type="cellIs" dxfId="1109" priority="1129" operator="lessThan">
      <formula>268</formula>
    </cfRule>
  </conditionalFormatting>
  <conditionalFormatting sqref="E34">
    <cfRule type="cellIs" dxfId="1108" priority="1128" operator="lessThan">
      <formula>1</formula>
    </cfRule>
  </conditionalFormatting>
  <conditionalFormatting sqref="E33">
    <cfRule type="cellIs" dxfId="1107" priority="1127" operator="lessThan">
      <formula>105</formula>
    </cfRule>
  </conditionalFormatting>
  <conditionalFormatting sqref="E32">
    <cfRule type="cellIs" dxfId="1106" priority="1126" operator="lessThan">
      <formula>11</formula>
    </cfRule>
  </conditionalFormatting>
  <conditionalFormatting sqref="E31">
    <cfRule type="cellIs" dxfId="1105" priority="1125" operator="lessThan">
      <formula>105</formula>
    </cfRule>
  </conditionalFormatting>
  <conditionalFormatting sqref="E30">
    <cfRule type="cellIs" dxfId="1104" priority="1124" operator="lessThan">
      <formula>210</formula>
    </cfRule>
  </conditionalFormatting>
  <conditionalFormatting sqref="E38">
    <cfRule type="cellIs" dxfId="1103" priority="1123" operator="lessThan">
      <formula>1</formula>
    </cfRule>
  </conditionalFormatting>
  <conditionalFormatting sqref="E40">
    <cfRule type="cellIs" dxfId="1102" priority="1122" operator="lessThan">
      <formula>13</formula>
    </cfRule>
  </conditionalFormatting>
  <conditionalFormatting sqref="E41">
    <cfRule type="cellIs" dxfId="1101" priority="1121" operator="lessThan">
      <formula>1</formula>
    </cfRule>
  </conditionalFormatting>
  <conditionalFormatting sqref="E42">
    <cfRule type="cellIs" dxfId="1100" priority="1120" operator="lessThan">
      <formula>12</formula>
    </cfRule>
  </conditionalFormatting>
  <conditionalFormatting sqref="E43">
    <cfRule type="cellIs" dxfId="1099" priority="1119" operator="lessThan">
      <formula>4</formula>
    </cfRule>
  </conditionalFormatting>
  <conditionalFormatting sqref="E44">
    <cfRule type="cellIs" dxfId="1098" priority="1118" operator="lessThan">
      <formula>1</formula>
    </cfRule>
  </conditionalFormatting>
  <conditionalFormatting sqref="E45">
    <cfRule type="cellIs" dxfId="1097" priority="1117" operator="lessThan">
      <formula>3</formula>
    </cfRule>
  </conditionalFormatting>
  <conditionalFormatting sqref="E46">
    <cfRule type="cellIs" dxfId="1096" priority="1116" operator="lessThan">
      <formula>4</formula>
    </cfRule>
  </conditionalFormatting>
  <conditionalFormatting sqref="E48">
    <cfRule type="cellIs" dxfId="1095" priority="1115" operator="lessThan">
      <formula>1</formula>
    </cfRule>
  </conditionalFormatting>
  <conditionalFormatting sqref="E49">
    <cfRule type="cellIs" dxfId="1094" priority="1114" operator="lessThan">
      <formula>4</formula>
    </cfRule>
  </conditionalFormatting>
  <conditionalFormatting sqref="E50">
    <cfRule type="cellIs" dxfId="1093" priority="1113" operator="lessThan">
      <formula>1</formula>
    </cfRule>
  </conditionalFormatting>
  <conditionalFormatting sqref="E51">
    <cfRule type="cellIs" dxfId="1092" priority="1112" operator="lessThan">
      <formula>3</formula>
    </cfRule>
  </conditionalFormatting>
  <conditionalFormatting sqref="E54">
    <cfRule type="cellIs" dxfId="1091" priority="1111" operator="lessThan">
      <formula>2</formula>
    </cfRule>
  </conditionalFormatting>
  <conditionalFormatting sqref="E55">
    <cfRule type="cellIs" dxfId="1090" priority="1110" operator="lessThan">
      <formula>2</formula>
    </cfRule>
  </conditionalFormatting>
  <conditionalFormatting sqref="E56">
    <cfRule type="cellIs" dxfId="1089" priority="1109" operator="lessThan">
      <formula>164</formula>
    </cfRule>
  </conditionalFormatting>
  <conditionalFormatting sqref="E57">
    <cfRule type="cellIs" dxfId="1088" priority="1108" operator="lessThan">
      <formula>24</formula>
    </cfRule>
  </conditionalFormatting>
  <conditionalFormatting sqref="E58">
    <cfRule type="cellIs" dxfId="1087" priority="1107" operator="lessThan">
      <formula>60</formula>
    </cfRule>
  </conditionalFormatting>
  <conditionalFormatting sqref="E59">
    <cfRule type="cellIs" dxfId="1086" priority="1106" operator="lessThan">
      <formula>80</formula>
    </cfRule>
  </conditionalFormatting>
  <conditionalFormatting sqref="E60">
    <cfRule type="cellIs" dxfId="1085" priority="1105" operator="lessThan">
      <formula>1</formula>
    </cfRule>
  </conditionalFormatting>
  <conditionalFormatting sqref="E61">
    <cfRule type="cellIs" dxfId="1084" priority="1104" operator="lessThan">
      <formula>1</formula>
    </cfRule>
  </conditionalFormatting>
  <conditionalFormatting sqref="E66">
    <cfRule type="cellIs" dxfId="1083" priority="1103" operator="lessThan">
      <formula>90</formula>
    </cfRule>
  </conditionalFormatting>
  <conditionalFormatting sqref="E67">
    <cfRule type="cellIs" dxfId="1082" priority="1102" operator="lessThan">
      <formula>90</formula>
    </cfRule>
  </conditionalFormatting>
  <conditionalFormatting sqref="E73">
    <cfRule type="cellIs" dxfId="1081" priority="1101" operator="lessThan">
      <formula>40661</formula>
    </cfRule>
  </conditionalFormatting>
  <conditionalFormatting sqref="E74">
    <cfRule type="cellIs" dxfId="1080" priority="1100" operator="lessThan">
      <formula>30784</formula>
    </cfRule>
  </conditionalFormatting>
  <conditionalFormatting sqref="E75">
    <cfRule type="cellIs" dxfId="1079" priority="1099" operator="lessThan">
      <formula>14408</formula>
    </cfRule>
  </conditionalFormatting>
  <conditionalFormatting sqref="E79">
    <cfRule type="cellIs" dxfId="1078" priority="1098" operator="lessThan">
      <formula>20</formula>
    </cfRule>
  </conditionalFormatting>
  <conditionalFormatting sqref="E78">
    <cfRule type="cellIs" dxfId="1077" priority="1097" operator="lessThan">
      <formula>3260</formula>
    </cfRule>
  </conditionalFormatting>
  <conditionalFormatting sqref="E77">
    <cfRule type="cellIs" dxfId="1076" priority="1096" operator="lessThan">
      <formula>1554</formula>
    </cfRule>
  </conditionalFormatting>
  <conditionalFormatting sqref="E76">
    <cfRule type="cellIs" dxfId="1075" priority="1095" operator="lessThan">
      <formula>5586</formula>
    </cfRule>
  </conditionalFormatting>
  <conditionalFormatting sqref="E80">
    <cfRule type="cellIs" dxfId="1074" priority="1094" operator="lessThan">
      <formula>752</formula>
    </cfRule>
  </conditionalFormatting>
  <conditionalFormatting sqref="E81">
    <cfRule type="cellIs" dxfId="1073" priority="1093" operator="lessThan">
      <formula>8772</formula>
    </cfRule>
  </conditionalFormatting>
  <conditionalFormatting sqref="E82">
    <cfRule type="cellIs" dxfId="1072" priority="1092" operator="lessThan">
      <formula>4328</formula>
    </cfRule>
  </conditionalFormatting>
  <conditionalFormatting sqref="E83">
    <cfRule type="cellIs" dxfId="1071" priority="1091" operator="lessThan">
      <formula>1660</formula>
    </cfRule>
  </conditionalFormatting>
  <conditionalFormatting sqref="E84">
    <cfRule type="cellIs" dxfId="1070" priority="1090" operator="lessThan">
      <formula>58</formula>
    </cfRule>
  </conditionalFormatting>
  <conditionalFormatting sqref="E85">
    <cfRule type="cellIs" dxfId="1069" priority="1089" operator="lessThan">
      <formula>2726</formula>
    </cfRule>
  </conditionalFormatting>
  <conditionalFormatting sqref="E86">
    <cfRule type="cellIs" dxfId="1068" priority="1088" operator="lessThan">
      <formula>50</formula>
    </cfRule>
  </conditionalFormatting>
  <conditionalFormatting sqref="E87">
    <cfRule type="cellIs" dxfId="1067" priority="1087" operator="lessThan">
      <formula>16376</formula>
    </cfRule>
  </conditionalFormatting>
  <conditionalFormatting sqref="E88">
    <cfRule type="cellIs" dxfId="1066" priority="1086" operator="lessThan">
      <formula>1635</formula>
    </cfRule>
  </conditionalFormatting>
  <conditionalFormatting sqref="E89">
    <cfRule type="cellIs" dxfId="1065" priority="1085" operator="lessThan">
      <formula>7720</formula>
    </cfRule>
  </conditionalFormatting>
  <conditionalFormatting sqref="E90">
    <cfRule type="cellIs" dxfId="1064" priority="1084" operator="lessThan">
      <formula>4900</formula>
    </cfRule>
  </conditionalFormatting>
  <conditionalFormatting sqref="E91">
    <cfRule type="cellIs" dxfId="1063" priority="1083" operator="lessThan">
      <formula>2700</formula>
    </cfRule>
  </conditionalFormatting>
  <conditionalFormatting sqref="E92">
    <cfRule type="cellIs" dxfId="1062" priority="1082" operator="lessThan">
      <formula>460</formula>
    </cfRule>
  </conditionalFormatting>
  <conditionalFormatting sqref="E93">
    <cfRule type="cellIs" dxfId="1061" priority="1081" operator="lessThan">
      <formula>2240</formula>
    </cfRule>
  </conditionalFormatting>
  <conditionalFormatting sqref="E94">
    <cfRule type="cellIs" dxfId="1060" priority="1080" operator="lessThan">
      <formula>2200</formula>
    </cfRule>
  </conditionalFormatting>
  <conditionalFormatting sqref="E95">
    <cfRule type="cellIs" dxfId="1059" priority="1079" operator="lessThan">
      <formula>200</formula>
    </cfRule>
  </conditionalFormatting>
  <conditionalFormatting sqref="E96">
    <cfRule type="cellIs" dxfId="1058" priority="1078" operator="lessThan">
      <formula>2000</formula>
    </cfRule>
  </conditionalFormatting>
  <conditionalFormatting sqref="E97">
    <cfRule type="cellIs" dxfId="1057" priority="1077" operator="lessThan">
      <formula>2820</formula>
    </cfRule>
  </conditionalFormatting>
  <conditionalFormatting sqref="E98">
    <cfRule type="cellIs" dxfId="1056" priority="1076" operator="lessThan">
      <formula>192</formula>
    </cfRule>
  </conditionalFormatting>
  <conditionalFormatting sqref="E99">
    <cfRule type="cellIs" dxfId="1055" priority="1075" operator="lessThan">
      <formula>192</formula>
    </cfRule>
  </conditionalFormatting>
  <conditionalFormatting sqref="E100">
    <cfRule type="cellIs" dxfId="1054" priority="1074" operator="lessThan">
      <formula>27</formula>
    </cfRule>
  </conditionalFormatting>
  <conditionalFormatting sqref="E101">
    <cfRule type="cellIs" dxfId="1053" priority="1073" operator="lessThan">
      <formula>7</formula>
    </cfRule>
  </conditionalFormatting>
  <conditionalFormatting sqref="E102">
    <cfRule type="cellIs" dxfId="1052" priority="1072" operator="lessThan">
      <formula>20</formula>
    </cfRule>
  </conditionalFormatting>
  <conditionalFormatting sqref="E103">
    <cfRule type="cellIs" dxfId="1051" priority="1071" operator="lessThan">
      <formula>55</formula>
    </cfRule>
  </conditionalFormatting>
  <conditionalFormatting sqref="E104">
    <cfRule type="cellIs" dxfId="1050" priority="1070" operator="lessThan">
      <formula>55</formula>
    </cfRule>
  </conditionalFormatting>
  <conditionalFormatting sqref="E105">
    <cfRule type="cellIs" dxfId="1049" priority="1069" operator="lessThan">
      <formula>5</formula>
    </cfRule>
  </conditionalFormatting>
  <conditionalFormatting sqref="E106">
    <cfRule type="cellIs" dxfId="1048" priority="1068" operator="lessThan">
      <formula>50</formula>
    </cfRule>
  </conditionalFormatting>
  <conditionalFormatting sqref="E107">
    <cfRule type="cellIs" dxfId="1047" priority="1067" operator="lessThan">
      <formula>110</formula>
    </cfRule>
  </conditionalFormatting>
  <conditionalFormatting sqref="E108">
    <cfRule type="cellIs" dxfId="1046" priority="1066" operator="lessThan">
      <formula>110</formula>
    </cfRule>
  </conditionalFormatting>
  <conditionalFormatting sqref="E109">
    <cfRule type="cellIs" dxfId="1045" priority="1065" operator="lessThan">
      <formula>10</formula>
    </cfRule>
  </conditionalFormatting>
  <conditionalFormatting sqref="E110">
    <cfRule type="cellIs" dxfId="1044" priority="1064" operator="lessThan">
      <formula>100</formula>
    </cfRule>
  </conditionalFormatting>
  <conditionalFormatting sqref="E111">
    <cfRule type="cellIs" dxfId="1043" priority="1063" operator="lessThan">
      <formula>330</formula>
    </cfRule>
  </conditionalFormatting>
  <conditionalFormatting sqref="E112">
    <cfRule type="cellIs" dxfId="1042" priority="1062" operator="lessThan">
      <formula>60</formula>
    </cfRule>
  </conditionalFormatting>
  <conditionalFormatting sqref="E113">
    <cfRule type="cellIs" dxfId="1041" priority="1061" operator="lessThan">
      <formula>120</formula>
    </cfRule>
  </conditionalFormatting>
  <conditionalFormatting sqref="E114">
    <cfRule type="cellIs" dxfId="1040" priority="1060" operator="lessThan">
      <formula>140</formula>
    </cfRule>
  </conditionalFormatting>
  <conditionalFormatting sqref="E115">
    <cfRule type="cellIs" dxfId="1039" priority="1059" operator="lessThan">
      <formula>10</formula>
    </cfRule>
  </conditionalFormatting>
  <conditionalFormatting sqref="E117">
    <cfRule type="cellIs" dxfId="1038" priority="1058" operator="lessThan">
      <formula>7517</formula>
    </cfRule>
  </conditionalFormatting>
  <conditionalFormatting sqref="E118">
    <cfRule type="cellIs" dxfId="1037" priority="1057" operator="lessThan">
      <formula>5062</formula>
    </cfRule>
  </conditionalFormatting>
  <conditionalFormatting sqref="E119">
    <cfRule type="cellIs" dxfId="1036" priority="1056" operator="lessThan">
      <formula>115</formula>
    </cfRule>
  </conditionalFormatting>
  <conditionalFormatting sqref="E120">
    <cfRule type="cellIs" dxfId="1035" priority="1055" operator="lessThan">
      <formula>4947</formula>
    </cfRule>
  </conditionalFormatting>
  <conditionalFormatting sqref="E121">
    <cfRule type="cellIs" dxfId="1034" priority="1054" operator="lessThan">
      <formula>2285</formula>
    </cfRule>
  </conditionalFormatting>
  <conditionalFormatting sqref="E122">
    <cfRule type="cellIs" dxfId="1033" priority="1053" operator="lessThan">
      <formula>1625</formula>
    </cfRule>
  </conditionalFormatting>
  <conditionalFormatting sqref="E123">
    <cfRule type="cellIs" dxfId="1032" priority="1052" operator="lessThan">
      <formula>660</formula>
    </cfRule>
  </conditionalFormatting>
  <conditionalFormatting sqref="E124">
    <cfRule type="cellIs" dxfId="1031" priority="1051" operator="lessThan">
      <formula>60</formula>
    </cfRule>
  </conditionalFormatting>
  <conditionalFormatting sqref="E125">
    <cfRule type="cellIs" dxfId="1030" priority="1050" operator="lessThan">
      <formula>600</formula>
    </cfRule>
  </conditionalFormatting>
  <conditionalFormatting sqref="E126">
    <cfRule type="cellIs" dxfId="1029" priority="1049" operator="lessThan">
      <formula>140</formula>
    </cfRule>
  </conditionalFormatting>
  <conditionalFormatting sqref="E127">
    <cfRule type="cellIs" dxfId="1028" priority="1048" operator="lessThan">
      <formula>30</formula>
    </cfRule>
  </conditionalFormatting>
  <conditionalFormatting sqref="E128">
    <cfRule type="cellIs" dxfId="1027" priority="1047" operator="lessThan">
      <formula>45062</formula>
    </cfRule>
  </conditionalFormatting>
  <conditionalFormatting sqref="E129">
    <cfRule type="cellIs" dxfId="1026" priority="1046" operator="lessThan">
      <formula>30752</formula>
    </cfRule>
  </conditionalFormatting>
  <conditionalFormatting sqref="E130">
    <cfRule type="cellIs" dxfId="1025" priority="1045" operator="lessThan">
      <formula>10852</formula>
    </cfRule>
  </conditionalFormatting>
  <conditionalFormatting sqref="E131">
    <cfRule type="cellIs" dxfId="1024" priority="1044" operator="lessThan">
      <formula>19900</formula>
    </cfRule>
  </conditionalFormatting>
  <conditionalFormatting sqref="E132">
    <cfRule type="cellIs" dxfId="1023" priority="1043" operator="lessThan">
      <formula>6050</formula>
    </cfRule>
  </conditionalFormatting>
  <conditionalFormatting sqref="E133">
    <cfRule type="cellIs" dxfId="1022" priority="1042" operator="lessThan">
      <formula>7720</formula>
    </cfRule>
  </conditionalFormatting>
  <conditionalFormatting sqref="E134">
    <cfRule type="cellIs" dxfId="1021" priority="1041" operator="lessThan">
      <formula>4900</formula>
    </cfRule>
  </conditionalFormatting>
  <conditionalFormatting sqref="E135">
    <cfRule type="cellIs" dxfId="1020" priority="1040" operator="lessThan">
      <formula>2820</formula>
    </cfRule>
  </conditionalFormatting>
  <conditionalFormatting sqref="E136">
    <cfRule type="cellIs" dxfId="1019" priority="1039" operator="lessThan">
      <formula>180</formula>
    </cfRule>
  </conditionalFormatting>
  <conditionalFormatting sqref="E137">
    <cfRule type="cellIs" dxfId="1018" priority="1038" operator="lessThan">
      <formula>180</formula>
    </cfRule>
  </conditionalFormatting>
  <conditionalFormatting sqref="E138">
    <cfRule type="cellIs" dxfId="1017" priority="1037" operator="lessThan">
      <formula>360</formula>
    </cfRule>
  </conditionalFormatting>
  <conditionalFormatting sqref="E139">
    <cfRule type="cellIs" dxfId="1016" priority="1036" operator="lessThan">
      <formula>60</formula>
    </cfRule>
  </conditionalFormatting>
  <conditionalFormatting sqref="E140">
    <cfRule type="cellIs" dxfId="1015" priority="1035" operator="lessThan">
      <formula>150</formula>
    </cfRule>
  </conditionalFormatting>
  <conditionalFormatting sqref="E141">
    <cfRule type="cellIs" dxfId="1014" priority="1034" operator="lessThan">
      <formula>140</formula>
    </cfRule>
  </conditionalFormatting>
  <conditionalFormatting sqref="E142">
    <cfRule type="cellIs" dxfId="1013" priority="1033" operator="lessThan">
      <formula>10</formula>
    </cfRule>
  </conditionalFormatting>
  <conditionalFormatting sqref="E143">
    <cfRule type="cellIs" dxfId="1012" priority="1032" operator="lessThan">
      <formula>980</formula>
    </cfRule>
  </conditionalFormatting>
  <conditionalFormatting sqref="E144">
    <cfRule type="cellIs" dxfId="1011" priority="1031" operator="lessThan">
      <formula>500</formula>
    </cfRule>
  </conditionalFormatting>
  <conditionalFormatting sqref="E145">
    <cfRule type="cellIs" dxfId="1010" priority="1030" operator="lessThan">
      <formula>300</formula>
    </cfRule>
  </conditionalFormatting>
  <conditionalFormatting sqref="E146">
    <cfRule type="cellIs" dxfId="1009" priority="1029" operator="lessThan">
      <formula>180</formula>
    </cfRule>
  </conditionalFormatting>
  <conditionalFormatting sqref="E147">
    <cfRule type="cellIs" dxfId="1008" priority="1028" operator="lessThan">
      <formula>40</formula>
    </cfRule>
  </conditionalFormatting>
  <conditionalFormatting sqref="E148">
    <cfRule type="cellIs" dxfId="1007" priority="1027" operator="lessThan">
      <formula>140</formula>
    </cfRule>
  </conditionalFormatting>
  <conditionalFormatting sqref="E149">
    <cfRule type="cellIs" dxfId="1006" priority="1026" operator="lessThan">
      <formula>20000</formula>
    </cfRule>
  </conditionalFormatting>
  <conditionalFormatting sqref="E150">
    <cfRule type="cellIs" dxfId="1005" priority="1025" operator="lessThan">
      <formula>20000</formula>
    </cfRule>
  </conditionalFormatting>
  <conditionalFormatting sqref="E153">
    <cfRule type="cellIs" dxfId="1004" priority="1024" operator="lessThan">
      <formula>592550</formula>
    </cfRule>
  </conditionalFormatting>
  <conditionalFormatting sqref="E154">
    <cfRule type="cellIs" dxfId="1003" priority="1023" operator="lessThan">
      <formula>456500</formula>
    </cfRule>
  </conditionalFormatting>
  <conditionalFormatting sqref="E155">
    <cfRule type="cellIs" dxfId="1002" priority="1022" operator="lessThan">
      <formula>136000</formula>
    </cfRule>
  </conditionalFormatting>
  <conditionalFormatting sqref="E156">
    <cfRule type="cellIs" dxfId="1001" priority="1021" operator="lessThan">
      <formula>50</formula>
    </cfRule>
  </conditionalFormatting>
  <conditionalFormatting sqref="E157">
    <cfRule type="cellIs" dxfId="1000" priority="1020" operator="lessThan">
      <formula>2900</formula>
    </cfRule>
  </conditionalFormatting>
  <conditionalFormatting sqref="E158">
    <cfRule type="cellIs" dxfId="999" priority="1019" operator="lessThan">
      <formula>136050</formula>
    </cfRule>
  </conditionalFormatting>
  <conditionalFormatting sqref="E159">
    <cfRule type="cellIs" dxfId="998" priority="1018" operator="lessThan">
      <formula>136000</formula>
    </cfRule>
  </conditionalFormatting>
  <conditionalFormatting sqref="E160">
    <cfRule type="cellIs" dxfId="997" priority="1017" operator="lessThan">
      <formula>50</formula>
    </cfRule>
  </conditionalFormatting>
  <conditionalFormatting sqref="E161">
    <cfRule type="cellIs" dxfId="996" priority="1016" operator="lessThan">
      <formula>2014</formula>
    </cfRule>
  </conditionalFormatting>
  <conditionalFormatting sqref="E162">
    <cfRule type="cellIs" dxfId="995" priority="1015" operator="lessThan">
      <formula>1900</formula>
    </cfRule>
  </conditionalFormatting>
  <conditionalFormatting sqref="E163">
    <cfRule type="cellIs" dxfId="994" priority="1014" operator="lessThan">
      <formula>10</formula>
    </cfRule>
  </conditionalFormatting>
  <conditionalFormatting sqref="E164">
    <cfRule type="cellIs" dxfId="993" priority="1013" operator="lessThan">
      <formula>24</formula>
    </cfRule>
  </conditionalFormatting>
  <conditionalFormatting sqref="E165">
    <cfRule type="cellIs" dxfId="992" priority="1012" operator="lessThan">
      <formula>80</formula>
    </cfRule>
  </conditionalFormatting>
  <conditionalFormatting sqref="E166">
    <cfRule type="cellIs" dxfId="991" priority="1010" operator="lessThan">
      <formula>178000</formula>
    </cfRule>
    <cfRule type="cellIs" dxfId="990" priority="1011" operator="lessThan">
      <formula>178000</formula>
    </cfRule>
  </conditionalFormatting>
  <conditionalFormatting sqref="E167">
    <cfRule type="cellIs" dxfId="989" priority="1009" operator="lessThan">
      <formula>60100</formula>
    </cfRule>
  </conditionalFormatting>
  <conditionalFormatting sqref="E168">
    <cfRule type="cellIs" dxfId="988" priority="1008" operator="lessThan">
      <formula>7100</formula>
    </cfRule>
  </conditionalFormatting>
  <conditionalFormatting sqref="E169">
    <cfRule type="cellIs" dxfId="987" priority="1007" operator="lessThan">
      <formula>4300</formula>
    </cfRule>
  </conditionalFormatting>
  <conditionalFormatting sqref="E170">
    <cfRule type="cellIs" dxfId="986" priority="1006" operator="lessThan">
      <formula>2800</formula>
    </cfRule>
  </conditionalFormatting>
  <conditionalFormatting sqref="E171">
    <cfRule type="cellIs" dxfId="985" priority="1005" operator="lessThan">
      <formula>110000</formula>
    </cfRule>
  </conditionalFormatting>
  <conditionalFormatting sqref="E172">
    <cfRule type="cellIs" dxfId="984" priority="1004" operator="lessThan">
      <formula>800</formula>
    </cfRule>
  </conditionalFormatting>
  <conditionalFormatting sqref="E173">
    <cfRule type="cellIs" dxfId="983" priority="1003" operator="lessThan">
      <formula>1200</formula>
    </cfRule>
  </conditionalFormatting>
  <conditionalFormatting sqref="E174">
    <cfRule type="cellIs" dxfId="982" priority="1002" operator="lessThan">
      <formula>16200</formula>
    </cfRule>
  </conditionalFormatting>
  <conditionalFormatting sqref="E175">
    <cfRule type="cellIs" dxfId="981" priority="1001" operator="lessThan">
      <formula>400</formula>
    </cfRule>
  </conditionalFormatting>
  <conditionalFormatting sqref="E176">
    <cfRule type="cellIs" dxfId="980" priority="1000" operator="lessThan">
      <formula>15800</formula>
    </cfRule>
  </conditionalFormatting>
  <conditionalFormatting sqref="E178">
    <cfRule type="cellIs" dxfId="979" priority="999" operator="lessThan">
      <formula>350</formula>
    </cfRule>
  </conditionalFormatting>
  <conditionalFormatting sqref="E179">
    <cfRule type="cellIs" dxfId="978" priority="998" operator="lessThan">
      <formula>5</formula>
    </cfRule>
  </conditionalFormatting>
  <conditionalFormatting sqref="E180">
    <cfRule type="cellIs" dxfId="977" priority="997" operator="lessThan">
      <formula>300</formula>
    </cfRule>
  </conditionalFormatting>
  <conditionalFormatting sqref="E181">
    <cfRule type="cellIs" dxfId="976" priority="996" operator="lessThan">
      <formula>996</formula>
    </cfRule>
  </conditionalFormatting>
  <conditionalFormatting sqref="E182">
    <cfRule type="cellIs" dxfId="975" priority="995" operator="lessThan">
      <formula>972</formula>
    </cfRule>
  </conditionalFormatting>
  <conditionalFormatting sqref="E183">
    <cfRule type="cellIs" dxfId="974" priority="994" operator="lessThan">
      <formula>24</formula>
    </cfRule>
  </conditionalFormatting>
  <conditionalFormatting sqref="E184">
    <cfRule type="cellIs" dxfId="973" priority="993" operator="lessThan">
      <formula>122</formula>
    </cfRule>
  </conditionalFormatting>
  <conditionalFormatting sqref="E185">
    <cfRule type="cellIs" dxfId="972" priority="992" operator="lessThan">
      <formula>22</formula>
    </cfRule>
  </conditionalFormatting>
  <conditionalFormatting sqref="E186">
    <cfRule type="cellIs" dxfId="971" priority="991" operator="lessThan">
      <formula>100</formula>
    </cfRule>
  </conditionalFormatting>
  <conditionalFormatting sqref="E188">
    <cfRule type="cellIs" dxfId="970" priority="990" operator="lessThan">
      <formula>2400</formula>
    </cfRule>
  </conditionalFormatting>
  <conditionalFormatting sqref="E189">
    <cfRule type="cellIs" dxfId="969" priority="989" operator="lessThan">
      <formula>2000</formula>
    </cfRule>
  </conditionalFormatting>
  <conditionalFormatting sqref="E190">
    <cfRule type="cellIs" dxfId="968" priority="988" operator="lessThan">
      <formula>400</formula>
    </cfRule>
  </conditionalFormatting>
  <conditionalFormatting sqref="E191">
    <cfRule type="cellIs" dxfId="967" priority="987" operator="lessThan">
      <formula>15</formula>
    </cfRule>
  </conditionalFormatting>
  <conditionalFormatting sqref="E192">
    <cfRule type="cellIs" dxfId="966" priority="986" operator="lessThan">
      <formula>5</formula>
    </cfRule>
  </conditionalFormatting>
  <conditionalFormatting sqref="E193">
    <cfRule type="cellIs" dxfId="965" priority="985" operator="lessThan">
      <formula>6</formula>
    </cfRule>
  </conditionalFormatting>
  <conditionalFormatting sqref="E194">
    <cfRule type="cellIs" dxfId="964" priority="984" operator="lessThan">
      <formula>4</formula>
    </cfRule>
  </conditionalFormatting>
  <conditionalFormatting sqref="E196">
    <cfRule type="cellIs" dxfId="963" priority="983" operator="lessThan">
      <formula>350</formula>
    </cfRule>
  </conditionalFormatting>
  <conditionalFormatting sqref="E197">
    <cfRule type="cellIs" dxfId="962" priority="982" operator="lessThan">
      <formula>3300</formula>
    </cfRule>
  </conditionalFormatting>
  <conditionalFormatting sqref="E198">
    <cfRule type="cellIs" dxfId="961" priority="981" operator="lessThan">
      <formula>20</formula>
    </cfRule>
  </conditionalFormatting>
  <conditionalFormatting sqref="E199">
    <cfRule type="cellIs" dxfId="960" priority="980" operator="lessThan">
      <formula>2200</formula>
    </cfRule>
  </conditionalFormatting>
  <conditionalFormatting sqref="E200">
    <cfRule type="cellIs" dxfId="959" priority="979" operator="lessThan">
      <formula>330</formula>
    </cfRule>
  </conditionalFormatting>
  <conditionalFormatting sqref="E201">
    <cfRule type="cellIs" dxfId="958" priority="978" operator="lessThan">
      <formula>1100</formula>
    </cfRule>
  </conditionalFormatting>
  <conditionalFormatting sqref="E205">
    <cfRule type="cellIs" dxfId="957" priority="977" operator="lessThan">
      <formula>2</formula>
    </cfRule>
  </conditionalFormatting>
  <conditionalFormatting sqref="E204">
    <cfRule type="cellIs" dxfId="956" priority="976" operator="lessThan">
      <formula>8</formula>
    </cfRule>
  </conditionalFormatting>
  <conditionalFormatting sqref="E203">
    <cfRule type="cellIs" dxfId="955" priority="975" operator="lessThan">
      <formula>22</formula>
    </cfRule>
  </conditionalFormatting>
  <conditionalFormatting sqref="E206">
    <cfRule type="cellIs" dxfId="954" priority="974" operator="lessThan">
      <formula>12</formula>
    </cfRule>
  </conditionalFormatting>
  <conditionalFormatting sqref="E207">
    <cfRule type="cellIs" dxfId="953" priority="973" operator="lessThan">
      <formula>722</formula>
    </cfRule>
  </conditionalFormatting>
  <conditionalFormatting sqref="E208">
    <cfRule type="cellIs" dxfId="952" priority="972" operator="lessThan">
      <formula>700</formula>
    </cfRule>
  </conditionalFormatting>
  <conditionalFormatting sqref="E209">
    <cfRule type="cellIs" dxfId="951" priority="971" operator="lessThan">
      <formula>60</formula>
    </cfRule>
  </conditionalFormatting>
  <conditionalFormatting sqref="E210">
    <cfRule type="cellIs" dxfId="950" priority="970" operator="lessThan">
      <formula>40</formula>
    </cfRule>
  </conditionalFormatting>
  <conditionalFormatting sqref="E211">
    <cfRule type="cellIs" dxfId="949" priority="969" operator="lessThan">
      <formula>600</formula>
    </cfRule>
  </conditionalFormatting>
  <conditionalFormatting sqref="E212">
    <cfRule type="cellIs" dxfId="948" priority="968" operator="lessThan">
      <formula>20</formula>
    </cfRule>
  </conditionalFormatting>
  <conditionalFormatting sqref="E213">
    <cfRule type="cellIs" dxfId="947" priority="967" operator="lessThan">
      <formula>2</formula>
    </cfRule>
  </conditionalFormatting>
  <conditionalFormatting sqref="E214">
    <cfRule type="cellIs" dxfId="946" priority="966" operator="lessThan">
      <formula>3</formula>
    </cfRule>
  </conditionalFormatting>
  <conditionalFormatting sqref="E215">
    <cfRule type="cellIs" dxfId="945" priority="965" operator="lessThan">
      <formula>2</formula>
    </cfRule>
  </conditionalFormatting>
  <conditionalFormatting sqref="E216">
    <cfRule type="cellIs" dxfId="944" priority="964" operator="lessThan">
      <formula>1</formula>
    </cfRule>
  </conditionalFormatting>
  <conditionalFormatting sqref="E217">
    <cfRule type="cellIs" dxfId="943" priority="963" operator="lessThan">
      <formula>260</formula>
    </cfRule>
  </conditionalFormatting>
  <conditionalFormatting sqref="E218">
    <cfRule type="cellIs" dxfId="942" priority="962" operator="lessThan">
      <formula>260</formula>
    </cfRule>
  </conditionalFormatting>
  <conditionalFormatting sqref="E220">
    <cfRule type="cellIs" dxfId="941" priority="961" operator="lessThan">
      <formula>34</formula>
    </cfRule>
  </conditionalFormatting>
  <conditionalFormatting sqref="E221">
    <cfRule type="cellIs" dxfId="940" priority="960" operator="lessThan">
      <formula>3</formula>
    </cfRule>
  </conditionalFormatting>
  <conditionalFormatting sqref="E222">
    <cfRule type="cellIs" dxfId="939" priority="959" operator="lessThan">
      <formula>1</formula>
    </cfRule>
  </conditionalFormatting>
  <conditionalFormatting sqref="E223">
    <cfRule type="cellIs" dxfId="938" priority="958" operator="lessThan">
      <formula>1</formula>
    </cfRule>
  </conditionalFormatting>
  <conditionalFormatting sqref="E224">
    <cfRule type="cellIs" dxfId="937" priority="957" operator="lessThan">
      <formula>1</formula>
    </cfRule>
  </conditionalFormatting>
  <conditionalFormatting sqref="E225">
    <cfRule type="cellIs" dxfId="936" priority="956" operator="lessThan">
      <formula>15</formula>
    </cfRule>
  </conditionalFormatting>
  <conditionalFormatting sqref="E226">
    <cfRule type="cellIs" dxfId="935" priority="955" operator="lessThan">
      <formula>1</formula>
    </cfRule>
  </conditionalFormatting>
  <conditionalFormatting sqref="E227">
    <cfRule type="cellIs" dxfId="934" priority="954" operator="lessThan">
      <formula>3</formula>
    </cfRule>
  </conditionalFormatting>
  <conditionalFormatting sqref="E228">
    <cfRule type="cellIs" dxfId="933" priority="953" operator="lessThan">
      <formula>3</formula>
    </cfRule>
  </conditionalFormatting>
  <conditionalFormatting sqref="E229">
    <cfRule type="cellIs" dxfId="932" priority="952" operator="lessThan">
      <formula>3</formula>
    </cfRule>
  </conditionalFormatting>
  <conditionalFormatting sqref="E230">
    <cfRule type="cellIs" dxfId="931" priority="951" operator="lessThan">
      <formula>2</formula>
    </cfRule>
  </conditionalFormatting>
  <conditionalFormatting sqref="E231">
    <cfRule type="cellIs" dxfId="930" priority="950" operator="lessThan">
      <formula>2</formula>
    </cfRule>
  </conditionalFormatting>
  <conditionalFormatting sqref="E232">
    <cfRule type="cellIs" dxfId="929" priority="949" operator="lessThan">
      <formula>1</formula>
    </cfRule>
  </conditionalFormatting>
  <conditionalFormatting sqref="E233">
    <cfRule type="cellIs" dxfId="928" priority="948" operator="lessThan">
      <formula>16</formula>
    </cfRule>
  </conditionalFormatting>
  <conditionalFormatting sqref="E234">
    <cfRule type="cellIs" dxfId="927" priority="947" operator="lessThan">
      <formula>4</formula>
    </cfRule>
  </conditionalFormatting>
  <conditionalFormatting sqref="E235">
    <cfRule type="cellIs" dxfId="926" priority="946" operator="lessThan">
      <formula>3</formula>
    </cfRule>
  </conditionalFormatting>
  <conditionalFormatting sqref="E236">
    <cfRule type="cellIs" dxfId="925" priority="945" operator="lessThan">
      <formula>2</formula>
    </cfRule>
  </conditionalFormatting>
  <conditionalFormatting sqref="E237">
    <cfRule type="cellIs" dxfId="924" priority="944" operator="lessThan">
      <formula>2</formula>
    </cfRule>
  </conditionalFormatting>
  <conditionalFormatting sqref="E238">
    <cfRule type="cellIs" dxfId="923" priority="943" operator="lessThan">
      <formula>3</formula>
    </cfRule>
  </conditionalFormatting>
  <conditionalFormatting sqref="E239">
    <cfRule type="cellIs" dxfId="922" priority="942" operator="lessThan">
      <formula>2</formula>
    </cfRule>
  </conditionalFormatting>
  <conditionalFormatting sqref="E240">
    <cfRule type="cellIs" dxfId="921" priority="941" operator="lessThan">
      <formula>1</formula>
    </cfRule>
  </conditionalFormatting>
  <conditionalFormatting sqref="E242">
    <cfRule type="cellIs" dxfId="920" priority="940" operator="lessThan">
      <formula>4</formula>
    </cfRule>
  </conditionalFormatting>
  <conditionalFormatting sqref="E243">
    <cfRule type="cellIs" dxfId="919" priority="939" operator="lessThan">
      <formula>2</formula>
    </cfRule>
  </conditionalFormatting>
  <conditionalFormatting sqref="E244">
    <cfRule type="cellIs" dxfId="918" priority="938" operator="lessThan">
      <formula>1</formula>
    </cfRule>
  </conditionalFormatting>
  <conditionalFormatting sqref="E250">
    <cfRule type="cellIs" dxfId="917" priority="937" operator="lessThan">
      <formula>20</formula>
    </cfRule>
  </conditionalFormatting>
  <conditionalFormatting sqref="E251">
    <cfRule type="cellIs" dxfId="916" priority="936" operator="lessThan">
      <formula>90</formula>
    </cfRule>
  </conditionalFormatting>
  <conditionalFormatting sqref="E252">
    <cfRule type="cellIs" dxfId="915" priority="935" operator="lessThan">
      <formula>10</formula>
    </cfRule>
  </conditionalFormatting>
  <conditionalFormatting sqref="E253">
    <cfRule type="cellIs" dxfId="914" priority="934" operator="lessThan">
      <formula>10</formula>
    </cfRule>
  </conditionalFormatting>
  <conditionalFormatting sqref="E254">
    <cfRule type="cellIs" dxfId="913" priority="933" operator="lessThan">
      <formula>90</formula>
    </cfRule>
  </conditionalFormatting>
  <conditionalFormatting sqref="E259">
    <cfRule type="cellIs" dxfId="912" priority="932" operator="lessThan">
      <formula>20</formula>
    </cfRule>
  </conditionalFormatting>
  <conditionalFormatting sqref="E260">
    <cfRule type="cellIs" dxfId="911" priority="931" operator="lessThan">
      <formula>2</formula>
    </cfRule>
  </conditionalFormatting>
  <conditionalFormatting sqref="E261">
    <cfRule type="cellIs" dxfId="910" priority="930" operator="lessThan">
      <formula>1</formula>
    </cfRule>
  </conditionalFormatting>
  <conditionalFormatting sqref="E262">
    <cfRule type="cellIs" dxfId="909" priority="929" operator="lessThan">
      <formula>1</formula>
    </cfRule>
  </conditionalFormatting>
  <conditionalFormatting sqref="E263">
    <cfRule type="cellIs" dxfId="908" priority="928" operator="lessThan">
      <formula>5</formula>
    </cfRule>
  </conditionalFormatting>
  <conditionalFormatting sqref="E264">
    <cfRule type="cellIs" dxfId="907" priority="927" operator="lessThan">
      <formula>1</formula>
    </cfRule>
  </conditionalFormatting>
  <conditionalFormatting sqref="E265">
    <cfRule type="cellIs" dxfId="906" priority="926" operator="lessThan">
      <formula>1</formula>
    </cfRule>
  </conditionalFormatting>
  <conditionalFormatting sqref="E266">
    <cfRule type="cellIs" dxfId="905" priority="925" operator="lessThan">
      <formula>1</formula>
    </cfRule>
  </conditionalFormatting>
  <conditionalFormatting sqref="E267">
    <cfRule type="cellIs" dxfId="904" priority="924" operator="lessThan">
      <formula>1</formula>
    </cfRule>
  </conditionalFormatting>
  <conditionalFormatting sqref="E268">
    <cfRule type="cellIs" dxfId="903" priority="923" operator="lessThan">
      <formula>1</formula>
    </cfRule>
  </conditionalFormatting>
  <conditionalFormatting sqref="E269">
    <cfRule type="cellIs" dxfId="902" priority="922" operator="lessThan">
      <formula>12</formula>
    </cfRule>
  </conditionalFormatting>
  <conditionalFormatting sqref="E270">
    <cfRule type="cellIs" dxfId="901" priority="921" operator="lessThan">
      <formula>12</formula>
    </cfRule>
  </conditionalFormatting>
  <conditionalFormatting sqref="E271">
    <cfRule type="cellIs" dxfId="900" priority="920" operator="lessThan">
      <formula>12</formula>
    </cfRule>
  </conditionalFormatting>
  <conditionalFormatting sqref="E272">
    <cfRule type="cellIs" dxfId="899" priority="919" operator="lessThan">
      <formula>1</formula>
    </cfRule>
  </conditionalFormatting>
  <conditionalFormatting sqref="E273">
    <cfRule type="cellIs" dxfId="898" priority="918" operator="lessThan">
      <formula>1</formula>
    </cfRule>
  </conditionalFormatting>
  <conditionalFormatting sqref="E274">
    <cfRule type="cellIs" dxfId="897" priority="917" operator="lessThan">
      <formula>840</formula>
    </cfRule>
  </conditionalFormatting>
  <conditionalFormatting sqref="E275">
    <cfRule type="cellIs" dxfId="896" priority="916" operator="lessThan">
      <formula>30</formula>
    </cfRule>
  </conditionalFormatting>
  <conditionalFormatting sqref="E276">
    <cfRule type="cellIs" dxfId="895" priority="915" operator="lessThan">
      <formula>50</formula>
    </cfRule>
  </conditionalFormatting>
  <conditionalFormatting sqref="E277">
    <cfRule type="cellIs" dxfId="894" priority="914" operator="lessThan">
      <formula>30</formula>
    </cfRule>
  </conditionalFormatting>
  <conditionalFormatting sqref="E278">
    <cfRule type="cellIs" dxfId="893" priority="913" operator="lessThan">
      <formula>80</formula>
    </cfRule>
  </conditionalFormatting>
  <conditionalFormatting sqref="E279">
    <cfRule type="cellIs" dxfId="892" priority="912" operator="lessThan">
      <formula>60</formula>
    </cfRule>
  </conditionalFormatting>
  <conditionalFormatting sqref="E280">
    <cfRule type="cellIs" dxfId="891" priority="911" operator="lessThan">
      <formula>50</formula>
    </cfRule>
  </conditionalFormatting>
  <conditionalFormatting sqref="E281">
    <cfRule type="cellIs" dxfId="890" priority="910" operator="lessThan">
      <formula>360</formula>
    </cfRule>
  </conditionalFormatting>
  <conditionalFormatting sqref="E282">
    <cfRule type="cellIs" dxfId="889" priority="909" operator="lessThan">
      <formula>50</formula>
    </cfRule>
  </conditionalFormatting>
  <conditionalFormatting sqref="E283">
    <cfRule type="cellIs" dxfId="888" priority="908" operator="lessThan">
      <formula>20</formula>
    </cfRule>
  </conditionalFormatting>
  <conditionalFormatting sqref="E284">
    <cfRule type="cellIs" dxfId="887" priority="907" operator="lessThan">
      <formula>20</formula>
    </cfRule>
  </conditionalFormatting>
  <conditionalFormatting sqref="E285">
    <cfRule type="cellIs" dxfId="886" priority="906" operator="lessThan">
      <formula>10</formula>
    </cfRule>
  </conditionalFormatting>
  <conditionalFormatting sqref="E286">
    <cfRule type="cellIs" dxfId="885" priority="905" operator="lessThan">
      <formula>310</formula>
    </cfRule>
  </conditionalFormatting>
  <conditionalFormatting sqref="E287:E288">
    <cfRule type="cellIs" dxfId="884" priority="904" operator="lessThan">
      <formula>210</formula>
    </cfRule>
  </conditionalFormatting>
  <conditionalFormatting sqref="E289">
    <cfRule type="cellIs" dxfId="883" priority="903" operator="lessThan">
      <formula>100</formula>
    </cfRule>
  </conditionalFormatting>
  <conditionalFormatting sqref="E290">
    <cfRule type="cellIs" dxfId="882" priority="902" operator="lessThan">
      <formula>1</formula>
    </cfRule>
  </conditionalFormatting>
  <conditionalFormatting sqref="E291">
    <cfRule type="cellIs" dxfId="881" priority="901" operator="lessThan">
      <formula>69000</formula>
    </cfRule>
  </conditionalFormatting>
  <conditionalFormatting sqref="E292">
    <cfRule type="cellIs" dxfId="880" priority="900" operator="lessThan">
      <formula>25000</formula>
    </cfRule>
  </conditionalFormatting>
  <conditionalFormatting sqref="E293">
    <cfRule type="cellIs" dxfId="879" priority="899" operator="lessThan">
      <formula>40000</formula>
    </cfRule>
  </conditionalFormatting>
  <conditionalFormatting sqref="E294">
    <cfRule type="cellIs" dxfId="878" priority="898" operator="lessThan">
      <formula>500</formula>
    </cfRule>
  </conditionalFormatting>
  <conditionalFormatting sqref="E295">
    <cfRule type="cellIs" dxfId="877" priority="897" operator="lessThan">
      <formula>3500</formula>
    </cfRule>
  </conditionalFormatting>
  <conditionalFormatting sqref="E296">
    <cfRule type="cellIs" dxfId="876" priority="896" operator="lessThan">
      <formula>10</formula>
    </cfRule>
  </conditionalFormatting>
  <conditionalFormatting sqref="E298">
    <cfRule type="cellIs" dxfId="875" priority="895" operator="lessThan">
      <formula>8</formula>
    </cfRule>
  </conditionalFormatting>
  <conditionalFormatting sqref="E299">
    <cfRule type="cellIs" dxfId="874" priority="894" operator="lessThan">
      <formula>8</formula>
    </cfRule>
  </conditionalFormatting>
  <conditionalFormatting sqref="E300">
    <cfRule type="cellIs" dxfId="873" priority="893" operator="lessThan">
      <formula>8</formula>
    </cfRule>
  </conditionalFormatting>
  <conditionalFormatting sqref="E301">
    <cfRule type="cellIs" dxfId="872" priority="892" operator="lessThan">
      <formula>24</formula>
    </cfRule>
  </conditionalFormatting>
  <conditionalFormatting sqref="E302">
    <cfRule type="cellIs" dxfId="871" priority="891" operator="lessThan">
      <formula>140</formula>
    </cfRule>
  </conditionalFormatting>
  <conditionalFormatting sqref="E303">
    <cfRule type="cellIs" dxfId="870" priority="890" operator="lessThan">
      <formula>128</formula>
    </cfRule>
  </conditionalFormatting>
  <conditionalFormatting sqref="E304">
    <cfRule type="cellIs" dxfId="869" priority="889" operator="lessThan">
      <formula>12</formula>
    </cfRule>
  </conditionalFormatting>
  <conditionalFormatting sqref="E306">
    <cfRule type="cellIs" dxfId="868" priority="888" operator="lessThan">
      <formula>2</formula>
    </cfRule>
  </conditionalFormatting>
  <conditionalFormatting sqref="E307">
    <cfRule type="cellIs" dxfId="867" priority="887" operator="lessThan">
      <formula>80</formula>
    </cfRule>
  </conditionalFormatting>
  <conditionalFormatting sqref="E308">
    <cfRule type="cellIs" dxfId="866" priority="886" operator="lessThan">
      <formula>1</formula>
    </cfRule>
  </conditionalFormatting>
  <conditionalFormatting sqref="E309">
    <cfRule type="cellIs" dxfId="865" priority="885" operator="lessThan">
      <formula>1</formula>
    </cfRule>
  </conditionalFormatting>
  <conditionalFormatting sqref="E310">
    <cfRule type="cellIs" dxfId="864" priority="884" operator="lessThan">
      <formula>80</formula>
    </cfRule>
  </conditionalFormatting>
  <conditionalFormatting sqref="E311">
    <cfRule type="cellIs" dxfId="863" priority="883" operator="lessThan">
      <formula>456500</formula>
    </cfRule>
  </conditionalFormatting>
  <conditionalFormatting sqref="E312">
    <cfRule type="cellIs" dxfId="862" priority="882" operator="lessThan">
      <formula>276500</formula>
    </cfRule>
  </conditionalFormatting>
  <conditionalFormatting sqref="E313">
    <cfRule type="cellIs" dxfId="861" priority="881" operator="lessThan">
      <formula>180000</formula>
    </cfRule>
  </conditionalFormatting>
  <conditionalFormatting sqref="E314">
    <cfRule type="cellIs" dxfId="860" priority="880" operator="lessThan">
      <formula>2</formula>
    </cfRule>
  </conditionalFormatting>
  <conditionalFormatting sqref="E315">
    <cfRule type="cellIs" dxfId="859" priority="879" operator="lessThan">
      <formula>1</formula>
    </cfRule>
  </conditionalFormatting>
  <conditionalFormatting sqref="E316">
    <cfRule type="cellIs" dxfId="858" priority="878" operator="lessThan">
      <formula>1</formula>
    </cfRule>
  </conditionalFormatting>
  <conditionalFormatting sqref="AI2">
    <cfRule type="cellIs" dxfId="857" priority="877" operator="lessThan">
      <formula>326</formula>
    </cfRule>
  </conditionalFormatting>
  <conditionalFormatting sqref="G19">
    <cfRule type="cellIs" dxfId="856" priority="876" operator="lessThan">
      <formula>1474</formula>
    </cfRule>
  </conditionalFormatting>
  <conditionalFormatting sqref="G20">
    <cfRule type="cellIs" dxfId="855" priority="875" operator="lessThan">
      <formula>1210</formula>
    </cfRule>
  </conditionalFormatting>
  <conditionalFormatting sqref="G21">
    <cfRule type="cellIs" dxfId="854" priority="874" operator="lessThan">
      <formula>580</formula>
    </cfRule>
  </conditionalFormatting>
  <conditionalFormatting sqref="G22">
    <cfRule type="cellIs" dxfId="853" priority="873" operator="lessThan">
      <formula>630</formula>
    </cfRule>
  </conditionalFormatting>
  <conditionalFormatting sqref="G23">
    <cfRule type="cellIs" dxfId="852" priority="872" operator="lessThan">
      <formula>2450</formula>
    </cfRule>
  </conditionalFormatting>
  <conditionalFormatting sqref="G24">
    <cfRule type="cellIs" dxfId="851" priority="871" operator="lessThan">
      <formula>580</formula>
    </cfRule>
  </conditionalFormatting>
  <conditionalFormatting sqref="G25">
    <cfRule type="cellIs" dxfId="850" priority="870" operator="lessThan">
      <formula>5</formula>
    </cfRule>
  </conditionalFormatting>
  <conditionalFormatting sqref="G26">
    <cfRule type="cellIs" dxfId="849" priority="869" operator="lessThan">
      <formula>65</formula>
    </cfRule>
  </conditionalFormatting>
  <conditionalFormatting sqref="G27">
    <cfRule type="cellIs" dxfId="848" priority="868" operator="lessThan">
      <formula>30</formula>
    </cfRule>
  </conditionalFormatting>
  <conditionalFormatting sqref="G28">
    <cfRule type="cellIs" dxfId="847" priority="867" operator="lessThan">
      <formula>35</formula>
    </cfRule>
  </conditionalFormatting>
  <conditionalFormatting sqref="G29">
    <cfRule type="cellIs" dxfId="846" priority="866" operator="lessThan">
      <formula>62</formula>
    </cfRule>
  </conditionalFormatting>
  <conditionalFormatting sqref="G30">
    <cfRule type="cellIs" dxfId="845" priority="865" operator="lessThan">
      <formula>35</formula>
    </cfRule>
  </conditionalFormatting>
  <conditionalFormatting sqref="G31">
    <cfRule type="cellIs" dxfId="844" priority="864" operator="lessThan">
      <formula>25</formula>
    </cfRule>
  </conditionalFormatting>
  <conditionalFormatting sqref="G32">
    <cfRule type="cellIs" dxfId="843" priority="863" operator="lessThan">
      <formula>2</formula>
    </cfRule>
  </conditionalFormatting>
  <conditionalFormatting sqref="G33">
    <cfRule type="cellIs" dxfId="842" priority="862" operator="lessThan">
      <formula>25</formula>
    </cfRule>
  </conditionalFormatting>
  <conditionalFormatting sqref="G34">
    <cfRule type="cellIs" dxfId="841" priority="861" operator="lessThan">
      <formula>1</formula>
    </cfRule>
  </conditionalFormatting>
  <conditionalFormatting sqref="G35">
    <cfRule type="cellIs" dxfId="840" priority="860" operator="lessThan">
      <formula>67</formula>
    </cfRule>
  </conditionalFormatting>
  <conditionalFormatting sqref="G36">
    <cfRule type="cellIs" dxfId="839" priority="859" operator="lessThan">
      <formula>25</formula>
    </cfRule>
  </conditionalFormatting>
  <conditionalFormatting sqref="G37">
    <cfRule type="cellIs" dxfId="838" priority="858" operator="lessThan">
      <formula>40</formula>
    </cfRule>
  </conditionalFormatting>
  <conditionalFormatting sqref="G38">
    <cfRule type="cellIs" dxfId="837" priority="857" operator="lessThan">
      <formula>1</formula>
    </cfRule>
  </conditionalFormatting>
  <conditionalFormatting sqref="G40">
    <cfRule type="cellIs" dxfId="836" priority="856" operator="lessThan">
      <formula>3</formula>
    </cfRule>
  </conditionalFormatting>
  <conditionalFormatting sqref="G42">
    <cfRule type="cellIs" dxfId="835" priority="855" operator="lessThan">
      <formula>3</formula>
    </cfRule>
  </conditionalFormatting>
  <conditionalFormatting sqref="G43">
    <cfRule type="cellIs" dxfId="834" priority="854" operator="lessThan">
      <formula>1</formula>
    </cfRule>
  </conditionalFormatting>
  <conditionalFormatting sqref="G44">
    <cfRule type="cellIs" dxfId="833" priority="853" operator="lessThan">
      <formula>1</formula>
    </cfRule>
  </conditionalFormatting>
  <conditionalFormatting sqref="G46">
    <cfRule type="cellIs" dxfId="832" priority="852" operator="lessThan">
      <formula>1</formula>
    </cfRule>
  </conditionalFormatting>
  <conditionalFormatting sqref="G49">
    <cfRule type="cellIs" dxfId="831" priority="851" operator="lessThan">
      <formula>1</formula>
    </cfRule>
  </conditionalFormatting>
  <conditionalFormatting sqref="G50">
    <cfRule type="cellIs" dxfId="830" priority="850" operator="lessThan">
      <formula>1</formula>
    </cfRule>
  </conditionalFormatting>
  <conditionalFormatting sqref="G56">
    <cfRule type="cellIs" dxfId="829" priority="849" operator="lessThan">
      <formula>41</formula>
    </cfRule>
  </conditionalFormatting>
  <conditionalFormatting sqref="G57">
    <cfRule type="cellIs" dxfId="828" priority="848" operator="lessThan">
      <formula>6</formula>
    </cfRule>
  </conditionalFormatting>
  <conditionalFormatting sqref="G58">
    <cfRule type="cellIs" dxfId="827" priority="847" operator="lessThan">
      <formula>15</formula>
    </cfRule>
  </conditionalFormatting>
  <conditionalFormatting sqref="G59">
    <cfRule type="cellIs" dxfId="826" priority="846" operator="lessThan">
      <formula>20</formula>
    </cfRule>
  </conditionalFormatting>
  <conditionalFormatting sqref="G73">
    <cfRule type="cellIs" dxfId="825" priority="845" operator="lessThan">
      <formula>8918</formula>
    </cfRule>
  </conditionalFormatting>
  <conditionalFormatting sqref="G74">
    <cfRule type="cellIs" dxfId="824" priority="844" operator="lessThan">
      <formula>7481</formula>
    </cfRule>
  </conditionalFormatting>
  <conditionalFormatting sqref="G75">
    <cfRule type="cellIs" dxfId="823" priority="843" operator="lessThan">
      <formula>3387</formula>
    </cfRule>
  </conditionalFormatting>
  <conditionalFormatting sqref="G76">
    <cfRule type="cellIs" dxfId="822" priority="842" operator="lessThan">
      <formula>936</formula>
    </cfRule>
  </conditionalFormatting>
  <conditionalFormatting sqref="G77">
    <cfRule type="cellIs" dxfId="821" priority="841" operator="lessThan">
      <formula>50</formula>
    </cfRule>
  </conditionalFormatting>
  <conditionalFormatting sqref="G78">
    <cfRule type="cellIs" dxfId="820" priority="840" operator="lessThan">
      <formula>500</formula>
    </cfRule>
  </conditionalFormatting>
  <conditionalFormatting sqref="G79">
    <cfRule type="cellIs" dxfId="819" priority="839" operator="lessThan">
      <formula>10</formula>
    </cfRule>
  </conditionalFormatting>
  <conditionalFormatting sqref="G80">
    <cfRule type="cellIs" dxfId="818" priority="838" operator="lessThan">
      <formula>376</formula>
    </cfRule>
  </conditionalFormatting>
  <conditionalFormatting sqref="G81">
    <cfRule type="cellIs" dxfId="817" priority="837" operator="lessThan">
      <formula>2451</formula>
    </cfRule>
  </conditionalFormatting>
  <conditionalFormatting sqref="G82">
    <cfRule type="cellIs" dxfId="816" priority="836" operator="lessThan">
      <formula>1082</formula>
    </cfRule>
  </conditionalFormatting>
  <conditionalFormatting sqref="G83">
    <cfRule type="cellIs" dxfId="815" priority="835" operator="lessThan">
      <formula>415</formula>
    </cfRule>
  </conditionalFormatting>
  <conditionalFormatting sqref="G84">
    <cfRule type="cellIs" dxfId="814" priority="834" operator="lessThan">
      <formula>14</formula>
    </cfRule>
  </conditionalFormatting>
  <conditionalFormatting sqref="G85">
    <cfRule type="cellIs" dxfId="813" priority="833" operator="lessThan">
      <formula>940</formula>
    </cfRule>
  </conditionalFormatting>
  <conditionalFormatting sqref="G87">
    <cfRule type="cellIs" dxfId="812" priority="832" operator="lessThan">
      <formula>4094</formula>
    </cfRule>
  </conditionalFormatting>
  <conditionalFormatting sqref="G88">
    <cfRule type="cellIs" dxfId="811" priority="831" operator="lessThan">
      <formula>502</formula>
    </cfRule>
  </conditionalFormatting>
  <conditionalFormatting sqref="G89">
    <cfRule type="cellIs" dxfId="810" priority="830" operator="lessThan">
      <formula>830</formula>
    </cfRule>
  </conditionalFormatting>
  <conditionalFormatting sqref="G90">
    <cfRule type="cellIs" dxfId="809" priority="829" operator="lessThan">
      <formula>830</formula>
    </cfRule>
  </conditionalFormatting>
  <conditionalFormatting sqref="G91">
    <cfRule type="cellIs" dxfId="808" priority="828" operator="lessThan">
      <formula>500</formula>
    </cfRule>
  </conditionalFormatting>
  <conditionalFormatting sqref="G92">
    <cfRule type="cellIs" dxfId="807" priority="827" operator="lessThan">
      <formula>80</formula>
    </cfRule>
  </conditionalFormatting>
  <conditionalFormatting sqref="G93">
    <cfRule type="cellIs" dxfId="806" priority="826" operator="lessThan">
      <formula>420</formula>
    </cfRule>
  </conditionalFormatting>
  <conditionalFormatting sqref="G94">
    <cfRule type="cellIs" dxfId="805" priority="825" operator="lessThan">
      <formula>330</formula>
    </cfRule>
  </conditionalFormatting>
  <conditionalFormatting sqref="G95">
    <cfRule type="cellIs" dxfId="804" priority="824" operator="lessThan">
      <formula>30</formula>
    </cfRule>
  </conditionalFormatting>
  <conditionalFormatting sqref="G96">
    <cfRule type="cellIs" dxfId="803" priority="823" operator="lessThan">
      <formula>300</formula>
    </cfRule>
  </conditionalFormatting>
  <conditionalFormatting sqref="G98">
    <cfRule type="cellIs" dxfId="802" priority="822" operator="lessThan">
      <formula>28</formula>
    </cfRule>
  </conditionalFormatting>
  <conditionalFormatting sqref="G99">
    <cfRule type="cellIs" dxfId="801" priority="821" operator="lessThan">
      <formula>28</formula>
    </cfRule>
  </conditionalFormatting>
  <conditionalFormatting sqref="G100">
    <cfRule type="cellIs" dxfId="800" priority="820" operator="lessThan">
      <formula>1</formula>
    </cfRule>
  </conditionalFormatting>
  <conditionalFormatting sqref="G101">
    <cfRule type="cellIs" dxfId="799" priority="819" operator="lessThan">
      <formula>1</formula>
    </cfRule>
  </conditionalFormatting>
  <conditionalFormatting sqref="G107">
    <cfRule type="cellIs" dxfId="798" priority="818" operator="lessThan">
      <formula>27</formula>
    </cfRule>
  </conditionalFormatting>
  <conditionalFormatting sqref="G108">
    <cfRule type="cellIs" dxfId="797" priority="817" operator="lessThan">
      <formula>27</formula>
    </cfRule>
  </conditionalFormatting>
  <conditionalFormatting sqref="G109">
    <cfRule type="cellIs" dxfId="796" priority="816" operator="lessThan">
      <formula>2</formula>
    </cfRule>
  </conditionalFormatting>
  <conditionalFormatting sqref="G110">
    <cfRule type="cellIs" dxfId="795" priority="815" operator="lessThan">
      <formula>25</formula>
    </cfRule>
  </conditionalFormatting>
  <conditionalFormatting sqref="G111">
    <cfRule type="cellIs" dxfId="794" priority="814" operator="lessThan">
      <formula>77</formula>
    </cfRule>
  </conditionalFormatting>
  <conditionalFormatting sqref="G112">
    <cfRule type="cellIs" dxfId="793" priority="813" operator="lessThan">
      <formula>15</formula>
    </cfRule>
  </conditionalFormatting>
  <conditionalFormatting sqref="G113">
    <cfRule type="cellIs" dxfId="792" priority="812" operator="lessThan">
      <formula>30</formula>
    </cfRule>
  </conditionalFormatting>
  <conditionalFormatting sqref="G114">
    <cfRule type="cellIs" dxfId="791" priority="811" operator="lessThan">
      <formula>30</formula>
    </cfRule>
  </conditionalFormatting>
  <conditionalFormatting sqref="G115">
    <cfRule type="cellIs" dxfId="790" priority="810" operator="lessThan">
      <formula>2</formula>
    </cfRule>
  </conditionalFormatting>
  <conditionalFormatting sqref="G117">
    <cfRule type="cellIs" dxfId="789" priority="809" operator="lessThan">
      <formula>1412</formula>
    </cfRule>
  </conditionalFormatting>
  <conditionalFormatting sqref="G118">
    <cfRule type="cellIs" dxfId="788" priority="808" operator="lessThan">
      <formula>811</formula>
    </cfRule>
  </conditionalFormatting>
  <conditionalFormatting sqref="G119">
    <cfRule type="cellIs" dxfId="787" priority="807" operator="lessThan">
      <formula>30</formula>
    </cfRule>
  </conditionalFormatting>
  <conditionalFormatting sqref="G120">
    <cfRule type="cellIs" dxfId="786" priority="806" operator="lessThan">
      <formula>781</formula>
    </cfRule>
  </conditionalFormatting>
  <conditionalFormatting sqref="G121">
    <cfRule type="cellIs" dxfId="785" priority="805" operator="lessThan">
      <formula>571</formula>
    </cfRule>
  </conditionalFormatting>
  <conditionalFormatting sqref="G122">
    <cfRule type="cellIs" dxfId="784" priority="804" operator="lessThan">
      <formula>406</formula>
    </cfRule>
  </conditionalFormatting>
  <conditionalFormatting sqref="G123">
    <cfRule type="cellIs" dxfId="783" priority="803" operator="lessThan">
      <formula>165</formula>
    </cfRule>
  </conditionalFormatting>
  <conditionalFormatting sqref="G124">
    <cfRule type="cellIs" dxfId="782" priority="802" operator="lessThan">
      <formula>15</formula>
    </cfRule>
  </conditionalFormatting>
  <conditionalFormatting sqref="G125">
    <cfRule type="cellIs" dxfId="781" priority="801" operator="lessThan">
      <formula>150</formula>
    </cfRule>
  </conditionalFormatting>
  <conditionalFormatting sqref="G126">
    <cfRule type="cellIs" dxfId="780" priority="800" operator="lessThan">
      <formula>30</formula>
    </cfRule>
  </conditionalFormatting>
  <conditionalFormatting sqref="G128">
    <cfRule type="cellIs" dxfId="779" priority="799" operator="lessThan">
      <formula>8140</formula>
    </cfRule>
  </conditionalFormatting>
  <conditionalFormatting sqref="G129">
    <cfRule type="cellIs" dxfId="778" priority="798" operator="lessThan">
      <formula>5428</formula>
    </cfRule>
  </conditionalFormatting>
  <conditionalFormatting sqref="G130">
    <cfRule type="cellIs" dxfId="777" priority="797" operator="lessThan">
      <formula>1628</formula>
    </cfRule>
  </conditionalFormatting>
  <conditionalFormatting sqref="G131">
    <cfRule type="cellIs" dxfId="776" priority="796" operator="lessThan">
      <formula>3800</formula>
    </cfRule>
  </conditionalFormatting>
  <conditionalFormatting sqref="G132">
    <cfRule type="cellIs" dxfId="775" priority="795" operator="lessThan">
      <formula>1615</formula>
    </cfRule>
  </conditionalFormatting>
  <conditionalFormatting sqref="G133">
    <cfRule type="cellIs" dxfId="774" priority="794" operator="lessThan">
      <formula>950</formula>
    </cfRule>
  </conditionalFormatting>
  <conditionalFormatting sqref="G134">
    <cfRule type="cellIs" dxfId="773" priority="793" operator="lessThan">
      <formula>950</formula>
    </cfRule>
  </conditionalFormatting>
  <conditionalFormatting sqref="G136">
    <cfRule type="cellIs" dxfId="772" priority="792" operator="lessThan">
      <formula>60</formula>
    </cfRule>
  </conditionalFormatting>
  <conditionalFormatting sqref="G137">
    <cfRule type="cellIs" dxfId="771" priority="791" operator="lessThan">
      <formula>60</formula>
    </cfRule>
  </conditionalFormatting>
  <conditionalFormatting sqref="G138">
    <cfRule type="cellIs" dxfId="770" priority="790" operator="lessThan">
      <formula>87</formula>
    </cfRule>
  </conditionalFormatting>
  <conditionalFormatting sqref="G139">
    <cfRule type="cellIs" dxfId="769" priority="789" operator="lessThan">
      <formula>15</formula>
    </cfRule>
  </conditionalFormatting>
  <conditionalFormatting sqref="G140">
    <cfRule type="cellIs" dxfId="768" priority="788" operator="lessThan">
      <formula>40</formula>
    </cfRule>
  </conditionalFormatting>
  <conditionalFormatting sqref="G141">
    <cfRule type="cellIs" dxfId="767" priority="787" operator="lessThan">
      <formula>30</formula>
    </cfRule>
  </conditionalFormatting>
  <conditionalFormatting sqref="G142">
    <cfRule type="cellIs" dxfId="766" priority="786" operator="lessThan">
      <formula>2</formula>
    </cfRule>
  </conditionalFormatting>
  <conditionalFormatting sqref="G143">
    <cfRule type="cellIs" dxfId="765" priority="785" operator="lessThan">
      <formula>150</formula>
    </cfRule>
  </conditionalFormatting>
  <conditionalFormatting sqref="G144">
    <cfRule type="cellIs" dxfId="764" priority="784" operator="lessThan">
      <formula>120</formula>
    </cfRule>
  </conditionalFormatting>
  <conditionalFormatting sqref="G146">
    <cfRule type="cellIs" dxfId="763" priority="783" operator="lessThan">
      <formula>30</formula>
    </cfRule>
  </conditionalFormatting>
  <conditionalFormatting sqref="G148">
    <cfRule type="cellIs" dxfId="762" priority="782" operator="lessThan">
      <formula>30</formula>
    </cfRule>
  </conditionalFormatting>
  <conditionalFormatting sqref="G153">
    <cfRule type="cellIs" dxfId="761" priority="781" operator="lessThan">
      <formula>148135</formula>
    </cfRule>
  </conditionalFormatting>
  <conditionalFormatting sqref="G154">
    <cfRule type="cellIs" dxfId="760" priority="780" operator="lessThan">
      <formula>114125</formula>
    </cfRule>
  </conditionalFormatting>
  <conditionalFormatting sqref="G155">
    <cfRule type="cellIs" dxfId="759" priority="779" operator="lessThan">
      <formula>34000</formula>
    </cfRule>
  </conditionalFormatting>
  <conditionalFormatting sqref="G156">
    <cfRule type="cellIs" dxfId="758" priority="778" operator="lessThan">
      <formula>10</formula>
    </cfRule>
  </conditionalFormatting>
  <conditionalFormatting sqref="G157">
    <cfRule type="cellIs" dxfId="757" priority="777" operator="lessThan">
      <formula>30</formula>
    </cfRule>
  </conditionalFormatting>
  <conditionalFormatting sqref="G163">
    <cfRule type="cellIs" dxfId="756" priority="776" operator="lessThan">
      <formula>2</formula>
    </cfRule>
  </conditionalFormatting>
  <conditionalFormatting sqref="G158">
    <cfRule type="cellIs" dxfId="755" priority="775" operator="lessThan">
      <formula>34010</formula>
    </cfRule>
  </conditionalFormatting>
  <conditionalFormatting sqref="G159">
    <cfRule type="cellIs" dxfId="754" priority="774" operator="lessThan">
      <formula>34000</formula>
    </cfRule>
  </conditionalFormatting>
  <conditionalFormatting sqref="G160">
    <cfRule type="cellIs" dxfId="753" priority="773" operator="lessThan">
      <formula>10</formula>
    </cfRule>
  </conditionalFormatting>
  <conditionalFormatting sqref="G161">
    <cfRule type="cellIs" dxfId="752" priority="772" operator="lessThan">
      <formula>498</formula>
    </cfRule>
  </conditionalFormatting>
  <conditionalFormatting sqref="G162">
    <cfRule type="cellIs" dxfId="751" priority="771" operator="lessThan">
      <formula>475</formula>
    </cfRule>
  </conditionalFormatting>
  <conditionalFormatting sqref="G164">
    <cfRule type="cellIs" dxfId="750" priority="770" operator="lessThan">
      <formula>6</formula>
    </cfRule>
  </conditionalFormatting>
  <conditionalFormatting sqref="G165">
    <cfRule type="cellIs" dxfId="749" priority="769" operator="lessThan">
      <formula>15</formula>
    </cfRule>
  </conditionalFormatting>
  <conditionalFormatting sqref="G166">
    <cfRule type="cellIs" dxfId="748" priority="768" operator="lessThan">
      <formula>45625</formula>
    </cfRule>
  </conditionalFormatting>
  <conditionalFormatting sqref="G167">
    <cfRule type="cellIs" dxfId="747" priority="767" operator="lessThan">
      <formula>16125</formula>
    </cfRule>
  </conditionalFormatting>
  <conditionalFormatting sqref="G168">
    <cfRule type="cellIs" dxfId="746" priority="766" operator="lessThan">
      <formula>1800</formula>
    </cfRule>
  </conditionalFormatting>
  <conditionalFormatting sqref="G169">
    <cfRule type="cellIs" dxfId="745" priority="765" operator="lessThan">
      <formula>1100</formula>
    </cfRule>
  </conditionalFormatting>
  <conditionalFormatting sqref="G170">
    <cfRule type="cellIs" dxfId="744" priority="764" operator="lessThan">
      <formula>700</formula>
    </cfRule>
  </conditionalFormatting>
  <conditionalFormatting sqref="G171">
    <cfRule type="cellIs" dxfId="743" priority="763" operator="lessThan">
      <formula>27500</formula>
    </cfRule>
  </conditionalFormatting>
  <conditionalFormatting sqref="G172">
    <cfRule type="cellIs" dxfId="742" priority="762" operator="lessThan">
      <formula>200</formula>
    </cfRule>
  </conditionalFormatting>
  <conditionalFormatting sqref="G173">
    <cfRule type="cellIs" dxfId="741" priority="761" operator="lessThan">
      <formula>300</formula>
    </cfRule>
  </conditionalFormatting>
  <conditionalFormatting sqref="G174">
    <cfRule type="cellIs" dxfId="740" priority="760" operator="lessThan">
      <formula>3600</formula>
    </cfRule>
  </conditionalFormatting>
  <conditionalFormatting sqref="G175">
    <cfRule type="cellIs" dxfId="739" priority="759" operator="lessThan">
      <formula>100</formula>
    </cfRule>
  </conditionalFormatting>
  <conditionalFormatting sqref="G176">
    <cfRule type="cellIs" dxfId="738" priority="758" operator="lessThan">
      <formula>3500</formula>
    </cfRule>
  </conditionalFormatting>
  <conditionalFormatting sqref="G178">
    <cfRule type="cellIs" dxfId="737" priority="757" operator="lessThan">
      <formula>90</formula>
    </cfRule>
  </conditionalFormatting>
  <conditionalFormatting sqref="G179">
    <cfRule type="cellIs" dxfId="736" priority="756" operator="lessThan">
      <formula>2</formula>
    </cfRule>
  </conditionalFormatting>
  <conditionalFormatting sqref="G180">
    <cfRule type="cellIs" dxfId="735" priority="755" operator="lessThan">
      <formula>300</formula>
    </cfRule>
  </conditionalFormatting>
  <conditionalFormatting sqref="G181">
    <cfRule type="cellIs" dxfId="734" priority="754" operator="lessThan">
      <formula>249</formula>
    </cfRule>
  </conditionalFormatting>
  <conditionalFormatting sqref="G182">
    <cfRule type="cellIs" dxfId="733" priority="753" operator="lessThan">
      <formula>243</formula>
    </cfRule>
  </conditionalFormatting>
  <conditionalFormatting sqref="G183">
    <cfRule type="cellIs" dxfId="732" priority="752" operator="lessThan">
      <formula>6</formula>
    </cfRule>
  </conditionalFormatting>
  <conditionalFormatting sqref="G184">
    <cfRule type="cellIs" dxfId="731" priority="751" operator="lessThan">
      <formula>30</formula>
    </cfRule>
  </conditionalFormatting>
  <conditionalFormatting sqref="G185">
    <cfRule type="cellIs" dxfId="730" priority="750" operator="lessThan">
      <formula>5</formula>
    </cfRule>
  </conditionalFormatting>
  <conditionalFormatting sqref="G186">
    <cfRule type="cellIs" dxfId="729" priority="749" operator="lessThan">
      <formula>25</formula>
    </cfRule>
  </conditionalFormatting>
  <conditionalFormatting sqref="G188">
    <cfRule type="cellIs" dxfId="728" priority="748" operator="lessThan">
      <formula>100</formula>
    </cfRule>
  </conditionalFormatting>
  <conditionalFormatting sqref="G190">
    <cfRule type="cellIs" dxfId="727" priority="747" operator="lessThan">
      <formula>100</formula>
    </cfRule>
  </conditionalFormatting>
  <conditionalFormatting sqref="G191">
    <cfRule type="cellIs" dxfId="726" priority="746" operator="lessThan">
      <formula>4</formula>
    </cfRule>
  </conditionalFormatting>
  <conditionalFormatting sqref="G192">
    <cfRule type="cellIs" dxfId="725" priority="745" operator="lessThan">
      <formula>1</formula>
    </cfRule>
  </conditionalFormatting>
  <conditionalFormatting sqref="G193">
    <cfRule type="cellIs" dxfId="724" priority="744" operator="lessThan">
      <formula>2</formula>
    </cfRule>
  </conditionalFormatting>
  <conditionalFormatting sqref="G194">
    <cfRule type="cellIs" dxfId="723" priority="743" operator="lessThan">
      <formula>1</formula>
    </cfRule>
  </conditionalFormatting>
  <conditionalFormatting sqref="G196">
    <cfRule type="cellIs" dxfId="722" priority="742" operator="lessThan">
      <formula>140</formula>
    </cfRule>
  </conditionalFormatting>
  <conditionalFormatting sqref="G197">
    <cfRule type="cellIs" dxfId="721" priority="741" operator="lessThan">
      <formula>600</formula>
    </cfRule>
  </conditionalFormatting>
  <conditionalFormatting sqref="G198">
    <cfRule type="cellIs" dxfId="720" priority="740" operator="lessThan">
      <formula>5</formula>
    </cfRule>
  </conditionalFormatting>
  <conditionalFormatting sqref="G199">
    <cfRule type="cellIs" dxfId="719" priority="739" operator="lessThan">
      <formula>150</formula>
    </cfRule>
  </conditionalFormatting>
  <conditionalFormatting sqref="G200">
    <cfRule type="cellIs" dxfId="718" priority="738" operator="lessThan">
      <formula>135</formula>
    </cfRule>
  </conditionalFormatting>
  <conditionalFormatting sqref="G201">
    <cfRule type="cellIs" dxfId="717" priority="737" operator="lessThan">
      <formula>450</formula>
    </cfRule>
  </conditionalFormatting>
  <conditionalFormatting sqref="G203">
    <cfRule type="cellIs" dxfId="716" priority="736" operator="lessThan">
      <formula>6</formula>
    </cfRule>
  </conditionalFormatting>
  <conditionalFormatting sqref="G204">
    <cfRule type="cellIs" dxfId="715" priority="734" operator="lessThan">
      <formula>2</formula>
    </cfRule>
    <cfRule type="cellIs" dxfId="714" priority="735" operator="lessThan">
      <formula>1</formula>
    </cfRule>
  </conditionalFormatting>
  <conditionalFormatting sqref="G205">
    <cfRule type="cellIs" dxfId="713" priority="733" operator="lessThan">
      <formula>1</formula>
    </cfRule>
  </conditionalFormatting>
  <conditionalFormatting sqref="G206">
    <cfRule type="cellIs" dxfId="712" priority="732" operator="lessThan">
      <formula>3</formula>
    </cfRule>
  </conditionalFormatting>
  <conditionalFormatting sqref="G207">
    <cfRule type="cellIs" dxfId="711" priority="731" operator="lessThan">
      <formula>180</formula>
    </cfRule>
  </conditionalFormatting>
  <conditionalFormatting sqref="G208">
    <cfRule type="cellIs" dxfId="710" priority="730" operator="lessThan">
      <formula>175</formula>
    </cfRule>
  </conditionalFormatting>
  <conditionalFormatting sqref="G209">
    <cfRule type="cellIs" dxfId="709" priority="729" operator="lessThan">
      <formula>15</formula>
    </cfRule>
  </conditionalFormatting>
  <conditionalFormatting sqref="G210">
    <cfRule type="cellIs" dxfId="708" priority="728" operator="lessThan">
      <formula>10</formula>
    </cfRule>
  </conditionalFormatting>
  <conditionalFormatting sqref="G211">
    <cfRule type="cellIs" dxfId="707" priority="727" operator="lessThan">
      <formula>150</formula>
    </cfRule>
  </conditionalFormatting>
  <conditionalFormatting sqref="G212">
    <cfRule type="cellIs" dxfId="706" priority="726" operator="lessThan">
      <formula>4</formula>
    </cfRule>
  </conditionalFormatting>
  <conditionalFormatting sqref="G213">
    <cfRule type="cellIs" dxfId="705" priority="725" operator="lessThan">
      <formula>1</formula>
    </cfRule>
  </conditionalFormatting>
  <conditionalFormatting sqref="G217">
    <cfRule type="cellIs" dxfId="704" priority="724" operator="lessThan">
      <formula>65</formula>
    </cfRule>
  </conditionalFormatting>
  <conditionalFormatting sqref="G218">
    <cfRule type="cellIs" dxfId="703" priority="723" operator="lessThan">
      <formula>65</formula>
    </cfRule>
  </conditionalFormatting>
  <conditionalFormatting sqref="G220">
    <cfRule type="cellIs" dxfId="702" priority="722" operator="lessThan">
      <formula>4</formula>
    </cfRule>
  </conditionalFormatting>
  <conditionalFormatting sqref="G225">
    <cfRule type="cellIs" dxfId="701" priority="721" operator="lessThan">
      <formula>1</formula>
    </cfRule>
  </conditionalFormatting>
  <conditionalFormatting sqref="G227">
    <cfRule type="cellIs" dxfId="700" priority="720" operator="lessThan">
      <formula>1</formula>
    </cfRule>
  </conditionalFormatting>
  <conditionalFormatting sqref="G233">
    <cfRule type="cellIs" dxfId="699" priority="719" operator="lessThan">
      <formula>3</formula>
    </cfRule>
  </conditionalFormatting>
  <conditionalFormatting sqref="G234">
    <cfRule type="cellIs" dxfId="698" priority="718" operator="lessThan">
      <formula>1</formula>
    </cfRule>
  </conditionalFormatting>
  <conditionalFormatting sqref="G235">
    <cfRule type="cellIs" dxfId="697" priority="717" operator="lessThan">
      <formula>1</formula>
    </cfRule>
  </conditionalFormatting>
  <conditionalFormatting sqref="G238">
    <cfRule type="cellIs" dxfId="696" priority="716" operator="lessThan">
      <formula>1</formula>
    </cfRule>
  </conditionalFormatting>
  <conditionalFormatting sqref="G242">
    <cfRule type="cellIs" dxfId="695" priority="715" operator="lessThan">
      <formula>1</formula>
    </cfRule>
  </conditionalFormatting>
  <conditionalFormatting sqref="G263">
    <cfRule type="cellIs" dxfId="694" priority="714" operator="lessThan">
      <formula>1</formula>
    </cfRule>
  </conditionalFormatting>
  <conditionalFormatting sqref="G264">
    <cfRule type="cellIs" dxfId="693" priority="713" operator="lessThan">
      <formula>1</formula>
    </cfRule>
  </conditionalFormatting>
  <conditionalFormatting sqref="G269">
    <cfRule type="cellIs" dxfId="692" priority="712" operator="lessThan">
      <formula>3</formula>
    </cfRule>
  </conditionalFormatting>
  <conditionalFormatting sqref="G270">
    <cfRule type="cellIs" dxfId="691" priority="711" operator="lessThan">
      <formula>3</formula>
    </cfRule>
  </conditionalFormatting>
  <conditionalFormatting sqref="G271">
    <cfRule type="cellIs" dxfId="690" priority="710" operator="lessThan">
      <formula>3</formula>
    </cfRule>
  </conditionalFormatting>
  <conditionalFormatting sqref="G274">
    <cfRule type="cellIs" dxfId="689" priority="709" operator="lessThan">
      <formula>163</formula>
    </cfRule>
  </conditionalFormatting>
  <conditionalFormatting sqref="G279">
    <cfRule type="cellIs" dxfId="688" priority="708" operator="lessThan">
      <formula>150</formula>
    </cfRule>
  </conditionalFormatting>
  <conditionalFormatting sqref="G280">
    <cfRule type="cellIs" dxfId="687" priority="707" operator="lessThan">
      <formula>13</formula>
    </cfRule>
  </conditionalFormatting>
  <conditionalFormatting sqref="G281">
    <cfRule type="cellIs" dxfId="686" priority="706" operator="lessThan">
      <formula>87</formula>
    </cfRule>
  </conditionalFormatting>
  <conditionalFormatting sqref="G282">
    <cfRule type="cellIs" dxfId="685" priority="705" operator="lessThan">
      <formula>10</formula>
    </cfRule>
  </conditionalFormatting>
  <conditionalFormatting sqref="G283">
    <cfRule type="cellIs" dxfId="684" priority="704" operator="lessThan">
      <formula>5</formula>
    </cfRule>
  </conditionalFormatting>
  <conditionalFormatting sqref="G284">
    <cfRule type="cellIs" dxfId="683" priority="703" operator="lessThan">
      <formula>5</formula>
    </cfRule>
  </conditionalFormatting>
  <conditionalFormatting sqref="G286">
    <cfRule type="cellIs" dxfId="682" priority="702" operator="lessThan">
      <formula>77</formula>
    </cfRule>
  </conditionalFormatting>
  <conditionalFormatting sqref="G287:G288">
    <cfRule type="cellIs" dxfId="681" priority="701" operator="lessThan">
      <formula>52</formula>
    </cfRule>
  </conditionalFormatting>
  <conditionalFormatting sqref="G289">
    <cfRule type="cellIs" dxfId="680" priority="700" operator="lessThan">
      <formula>25</formula>
    </cfRule>
  </conditionalFormatting>
  <conditionalFormatting sqref="G291">
    <cfRule type="cellIs" dxfId="679" priority="699" operator="lessThan">
      <formula>16250</formula>
    </cfRule>
  </conditionalFormatting>
  <conditionalFormatting sqref="G292">
    <cfRule type="cellIs" dxfId="678" priority="698" operator="lessThan">
      <formula>6250</formula>
    </cfRule>
  </conditionalFormatting>
  <conditionalFormatting sqref="G293">
    <cfRule type="cellIs" dxfId="677" priority="697" operator="lessThan">
      <formula>10000</formula>
    </cfRule>
  </conditionalFormatting>
  <conditionalFormatting sqref="G298">
    <cfRule type="cellIs" dxfId="676" priority="696" operator="lessThan">
      <formula>8</formula>
    </cfRule>
  </conditionalFormatting>
  <conditionalFormatting sqref="G299">
    <cfRule type="cellIs" dxfId="675" priority="695" operator="lessThan">
      <formula>8</formula>
    </cfRule>
  </conditionalFormatting>
  <conditionalFormatting sqref="G300">
    <cfRule type="cellIs" dxfId="674" priority="694" operator="lessThan">
      <formula>8</formula>
    </cfRule>
  </conditionalFormatting>
  <conditionalFormatting sqref="G301">
    <cfRule type="cellIs" dxfId="673" priority="693" operator="lessThan">
      <formula>6</formula>
    </cfRule>
  </conditionalFormatting>
  <conditionalFormatting sqref="G302">
    <cfRule type="cellIs" dxfId="672" priority="692" operator="lessThan">
      <formula>33</formula>
    </cfRule>
  </conditionalFormatting>
  <conditionalFormatting sqref="G303">
    <cfRule type="cellIs" dxfId="671" priority="691" operator="lessThan">
      <formula>30</formula>
    </cfRule>
  </conditionalFormatting>
  <conditionalFormatting sqref="G304">
    <cfRule type="cellIs" dxfId="670" priority="690" operator="lessThan">
      <formula>3</formula>
    </cfRule>
  </conditionalFormatting>
  <conditionalFormatting sqref="G311">
    <cfRule type="cellIs" dxfId="669" priority="689" operator="lessThan">
      <formula>114125</formula>
    </cfRule>
  </conditionalFormatting>
  <conditionalFormatting sqref="G312">
    <cfRule type="cellIs" dxfId="668" priority="688" operator="lessThan">
      <formula>69125</formula>
    </cfRule>
  </conditionalFormatting>
  <conditionalFormatting sqref="G313">
    <cfRule type="cellIs" dxfId="667" priority="687" operator="lessThan">
      <formula>45000</formula>
    </cfRule>
  </conditionalFormatting>
  <conditionalFormatting sqref="G314">
    <cfRule type="cellIs" dxfId="666" priority="686" operator="lessThan">
      <formula>1</formula>
    </cfRule>
  </conditionalFormatting>
  <conditionalFormatting sqref="G315">
    <cfRule type="cellIs" dxfId="665" priority="685" operator="lessThan">
      <formula>1</formula>
    </cfRule>
  </conditionalFormatting>
  <conditionalFormatting sqref="L19">
    <cfRule type="cellIs" dxfId="664" priority="684" operator="lessThan">
      <formula>1477</formula>
    </cfRule>
  </conditionalFormatting>
  <conditionalFormatting sqref="L20">
    <cfRule type="cellIs" dxfId="663" priority="683" operator="lessThan">
      <formula>1210</formula>
    </cfRule>
  </conditionalFormatting>
  <conditionalFormatting sqref="L21">
    <cfRule type="cellIs" dxfId="662" priority="682" operator="lessThan">
      <formula>580</formula>
    </cfRule>
  </conditionalFormatting>
  <conditionalFormatting sqref="L22">
    <cfRule type="cellIs" dxfId="661" priority="681" operator="lessThan">
      <formula>630</formula>
    </cfRule>
  </conditionalFormatting>
  <conditionalFormatting sqref="L23">
    <cfRule type="cellIs" dxfId="660" priority="680" operator="lessThan">
      <formula>2450</formula>
    </cfRule>
  </conditionalFormatting>
  <conditionalFormatting sqref="L24">
    <cfRule type="cellIs" dxfId="659" priority="679" operator="lessThan">
      <formula>580</formula>
    </cfRule>
  </conditionalFormatting>
  <conditionalFormatting sqref="L25">
    <cfRule type="cellIs" dxfId="658" priority="678" operator="lessThan">
      <formula>5</formula>
    </cfRule>
  </conditionalFormatting>
  <conditionalFormatting sqref="L26">
    <cfRule type="cellIs" dxfId="657" priority="677" operator="lessThan">
      <formula>65</formula>
    </cfRule>
  </conditionalFormatting>
  <conditionalFormatting sqref="L27">
    <cfRule type="cellIs" dxfId="656" priority="676" operator="lessThan">
      <formula>30</formula>
    </cfRule>
  </conditionalFormatting>
  <conditionalFormatting sqref="L28">
    <cfRule type="cellIs" dxfId="655" priority="675" operator="lessThan">
      <formula>35</formula>
    </cfRule>
  </conditionalFormatting>
  <conditionalFormatting sqref="L29">
    <cfRule type="cellIs" dxfId="654" priority="674" operator="lessThan">
      <formula>65</formula>
    </cfRule>
  </conditionalFormatting>
  <conditionalFormatting sqref="L30">
    <cfRule type="cellIs" dxfId="653" priority="673" operator="lessThan">
      <formula>35</formula>
    </cfRule>
  </conditionalFormatting>
  <conditionalFormatting sqref="L31">
    <cfRule type="cellIs" dxfId="652" priority="672" operator="lessThan">
      <formula>25</formula>
    </cfRule>
  </conditionalFormatting>
  <conditionalFormatting sqref="L32">
    <cfRule type="cellIs" dxfId="651" priority="671" operator="lessThan">
      <formula>5</formula>
    </cfRule>
  </conditionalFormatting>
  <conditionalFormatting sqref="L33">
    <cfRule type="cellIs" dxfId="650" priority="670" operator="lessThan">
      <formula>25</formula>
    </cfRule>
  </conditionalFormatting>
  <conditionalFormatting sqref="L35">
    <cfRule type="cellIs" dxfId="649" priority="669" operator="lessThan">
      <formula>67</formula>
    </cfRule>
  </conditionalFormatting>
  <conditionalFormatting sqref="L36">
    <cfRule type="cellIs" dxfId="648" priority="668" operator="lessThan">
      <formula>25</formula>
    </cfRule>
  </conditionalFormatting>
  <conditionalFormatting sqref="L37">
    <cfRule type="cellIs" dxfId="647" priority="667" operator="lessThan">
      <formula>40</formula>
    </cfRule>
  </conditionalFormatting>
  <conditionalFormatting sqref="L40">
    <cfRule type="cellIs" dxfId="646" priority="666" operator="lessThan">
      <formula>4</formula>
    </cfRule>
  </conditionalFormatting>
  <conditionalFormatting sqref="L41">
    <cfRule type="cellIs" dxfId="645" priority="665" operator="lessThan">
      <formula>1</formula>
    </cfRule>
  </conditionalFormatting>
  <conditionalFormatting sqref="L42">
    <cfRule type="cellIs" dxfId="644" priority="664" operator="lessThan">
      <formula>3</formula>
    </cfRule>
  </conditionalFormatting>
  <conditionalFormatting sqref="L43">
    <cfRule type="cellIs" dxfId="643" priority="663" operator="lessThan">
      <formula>1</formula>
    </cfRule>
  </conditionalFormatting>
  <conditionalFormatting sqref="L45">
    <cfRule type="cellIs" dxfId="642" priority="662" operator="lessThan">
      <formula>1</formula>
    </cfRule>
  </conditionalFormatting>
  <conditionalFormatting sqref="L46">
    <cfRule type="cellIs" dxfId="641" priority="661" operator="lessThan">
      <formula>1</formula>
    </cfRule>
  </conditionalFormatting>
  <conditionalFormatting sqref="L49">
    <cfRule type="cellIs" dxfId="640" priority="660" operator="lessThan">
      <formula>1</formula>
    </cfRule>
  </conditionalFormatting>
  <conditionalFormatting sqref="L51">
    <cfRule type="cellIs" dxfId="639" priority="659" operator="lessThan">
      <formula>1</formula>
    </cfRule>
  </conditionalFormatting>
  <conditionalFormatting sqref="L54">
    <cfRule type="cellIs" dxfId="638" priority="658" operator="lessThan">
      <formula>1</formula>
    </cfRule>
  </conditionalFormatting>
  <conditionalFormatting sqref="L55">
    <cfRule type="cellIs" dxfId="637" priority="657" operator="lessThan">
      <formula>1</formula>
    </cfRule>
  </conditionalFormatting>
  <conditionalFormatting sqref="L56">
    <cfRule type="cellIs" dxfId="636" priority="656" operator="lessThan">
      <formula>41</formula>
    </cfRule>
  </conditionalFormatting>
  <conditionalFormatting sqref="L57">
    <cfRule type="cellIs" dxfId="635" priority="655" operator="lessThan">
      <formula>6</formula>
    </cfRule>
  </conditionalFormatting>
  <conditionalFormatting sqref="L58">
    <cfRule type="cellIs" dxfId="634" priority="654" operator="lessThan">
      <formula>15</formula>
    </cfRule>
  </conditionalFormatting>
  <conditionalFormatting sqref="L59">
    <cfRule type="cellIs" dxfId="633" priority="653" operator="lessThan">
      <formula>20</formula>
    </cfRule>
  </conditionalFormatting>
  <conditionalFormatting sqref="L60">
    <cfRule type="cellIs" dxfId="632" priority="652" operator="lessThan">
      <formula>1</formula>
    </cfRule>
  </conditionalFormatting>
  <conditionalFormatting sqref="L66">
    <cfRule type="cellIs" dxfId="631" priority="651" operator="lessThan">
      <formula>45</formula>
    </cfRule>
  </conditionalFormatting>
  <conditionalFormatting sqref="L67">
    <cfRule type="cellIs" dxfId="630" priority="650" operator="lessThan">
      <formula>45</formula>
    </cfRule>
  </conditionalFormatting>
  <conditionalFormatting sqref="L73">
    <cfRule type="cellIs" dxfId="629" priority="649" operator="lessThan">
      <formula>9526</formula>
    </cfRule>
  </conditionalFormatting>
  <conditionalFormatting sqref="L74">
    <cfRule type="cellIs" dxfId="628" priority="648" operator="lessThan">
      <formula>7537</formula>
    </cfRule>
  </conditionalFormatting>
  <conditionalFormatting sqref="L75">
    <cfRule type="cellIs" dxfId="627" priority="647" operator="lessThan">
      <formula>3443</formula>
    </cfRule>
  </conditionalFormatting>
  <conditionalFormatting sqref="L76">
    <cfRule type="cellIs" dxfId="626" priority="646" operator="lessThan">
      <formula>1446</formula>
    </cfRule>
  </conditionalFormatting>
  <conditionalFormatting sqref="L77">
    <cfRule type="cellIs" dxfId="625" priority="645" operator="lessThan">
      <formula>350</formula>
    </cfRule>
  </conditionalFormatting>
  <conditionalFormatting sqref="L78">
    <cfRule type="cellIs" dxfId="624" priority="644" operator="lessThan">
      <formula>710</formula>
    </cfRule>
  </conditionalFormatting>
  <conditionalFormatting sqref="L79">
    <cfRule type="cellIs" dxfId="623" priority="643" operator="lessThan">
      <formula>10</formula>
    </cfRule>
  </conditionalFormatting>
  <conditionalFormatting sqref="L80">
    <cfRule type="cellIs" dxfId="622" priority="642" operator="lessThan">
      <formula>376</formula>
    </cfRule>
  </conditionalFormatting>
  <conditionalFormatting sqref="L81">
    <cfRule type="cellIs" dxfId="621" priority="641" operator="lessThan">
      <formula>1982</formula>
    </cfRule>
  </conditionalFormatting>
  <conditionalFormatting sqref="L82">
    <cfRule type="cellIs" dxfId="620" priority="640" operator="lessThan">
      <formula>1082</formula>
    </cfRule>
  </conditionalFormatting>
  <conditionalFormatting sqref="L83">
    <cfRule type="cellIs" dxfId="619" priority="639" operator="lessThan">
      <formula>415</formula>
    </cfRule>
  </conditionalFormatting>
  <conditionalFormatting sqref="L84">
    <cfRule type="cellIs" dxfId="618" priority="638" operator="lessThan">
      <formula>15</formula>
    </cfRule>
  </conditionalFormatting>
  <conditionalFormatting sqref="L85">
    <cfRule type="cellIs" dxfId="617" priority="637" operator="lessThan">
      <formula>470</formula>
    </cfRule>
  </conditionalFormatting>
  <conditionalFormatting sqref="L86">
    <cfRule type="cellIs" dxfId="616" priority="636" operator="lessThan">
      <formula>15</formula>
    </cfRule>
  </conditionalFormatting>
  <conditionalFormatting sqref="L87">
    <cfRule type="cellIs" dxfId="615" priority="635" operator="lessThan">
      <formula>4094</formula>
    </cfRule>
  </conditionalFormatting>
  <conditionalFormatting sqref="L88">
    <cfRule type="cellIs" dxfId="614" priority="634" operator="lessThan">
      <formula>601</formula>
    </cfRule>
  </conditionalFormatting>
  <conditionalFormatting sqref="L89">
    <cfRule type="cellIs" dxfId="613" priority="633" operator="lessThan">
      <formula>1250</formula>
    </cfRule>
  </conditionalFormatting>
  <conditionalFormatting sqref="L90">
    <cfRule type="cellIs" dxfId="612" priority="632" operator="lessThan">
      <formula>1250</formula>
    </cfRule>
  </conditionalFormatting>
  <conditionalFormatting sqref="L91">
    <cfRule type="cellIs" dxfId="611" priority="631" operator="lessThan">
      <formula>700</formula>
    </cfRule>
  </conditionalFormatting>
  <conditionalFormatting sqref="L92">
    <cfRule type="cellIs" dxfId="610" priority="630" operator="lessThan">
      <formula>120</formula>
    </cfRule>
  </conditionalFormatting>
  <conditionalFormatting sqref="L93">
    <cfRule type="cellIs" dxfId="609" priority="629" operator="lessThan">
      <formula>580</formula>
    </cfRule>
  </conditionalFormatting>
  <conditionalFormatting sqref="L94">
    <cfRule type="cellIs" dxfId="608" priority="628" operator="lessThan">
      <formula>550</formula>
    </cfRule>
  </conditionalFormatting>
  <conditionalFormatting sqref="L95">
    <cfRule type="cellIs" dxfId="607" priority="627" operator="lessThan">
      <formula>50</formula>
    </cfRule>
  </conditionalFormatting>
  <conditionalFormatting sqref="L96">
    <cfRule type="cellIs" dxfId="606" priority="626" operator="lessThan">
      <formula>500</formula>
    </cfRule>
  </conditionalFormatting>
  <conditionalFormatting sqref="L98">
    <cfRule type="cellIs" dxfId="605" priority="625" operator="lessThan">
      <formula>50</formula>
    </cfRule>
  </conditionalFormatting>
  <conditionalFormatting sqref="L99">
    <cfRule type="cellIs" dxfId="604" priority="624" operator="lessThan">
      <formula>50</formula>
    </cfRule>
  </conditionalFormatting>
  <conditionalFormatting sqref="L103">
    <cfRule type="cellIs" dxfId="603" priority="623" operator="lessThan">
      <formula>22</formula>
    </cfRule>
  </conditionalFormatting>
  <conditionalFormatting sqref="L104">
    <cfRule type="cellIs" dxfId="602" priority="622" operator="lessThan">
      <formula>22</formula>
    </cfRule>
  </conditionalFormatting>
  <conditionalFormatting sqref="L105">
    <cfRule type="cellIs" dxfId="601" priority="621" operator="lessThan">
      <formula>2</formula>
    </cfRule>
  </conditionalFormatting>
  <conditionalFormatting sqref="L106">
    <cfRule type="cellIs" dxfId="600" priority="620" operator="lessThan">
      <formula>20</formula>
    </cfRule>
  </conditionalFormatting>
  <conditionalFormatting sqref="L107">
    <cfRule type="cellIs" dxfId="599" priority="619" operator="lessThan">
      <formula>28</formula>
    </cfRule>
  </conditionalFormatting>
  <conditionalFormatting sqref="L108">
    <cfRule type="cellIs" dxfId="598" priority="618" operator="lessThan">
      <formula>28</formula>
    </cfRule>
  </conditionalFormatting>
  <conditionalFormatting sqref="L109">
    <cfRule type="cellIs" dxfId="597" priority="617" operator="lessThan">
      <formula>3</formula>
    </cfRule>
  </conditionalFormatting>
  <conditionalFormatting sqref="L110">
    <cfRule type="cellIs" dxfId="596" priority="616" operator="lessThan">
      <formula>25</formula>
    </cfRule>
  </conditionalFormatting>
  <conditionalFormatting sqref="L111">
    <cfRule type="cellIs" dxfId="595" priority="615" operator="lessThan">
      <formula>88</formula>
    </cfRule>
  </conditionalFormatting>
  <conditionalFormatting sqref="L112">
    <cfRule type="cellIs" dxfId="594" priority="614" operator="lessThan">
      <formula>15</formula>
    </cfRule>
  </conditionalFormatting>
  <conditionalFormatting sqref="L113">
    <cfRule type="cellIs" dxfId="593" priority="613" operator="lessThan">
      <formula>30</formula>
    </cfRule>
  </conditionalFormatting>
  <conditionalFormatting sqref="L114">
    <cfRule type="cellIs" dxfId="592" priority="612" operator="lessThan">
      <formula>40</formula>
    </cfRule>
  </conditionalFormatting>
  <conditionalFormatting sqref="L115">
    <cfRule type="cellIs" dxfId="591" priority="611" operator="lessThan">
      <formula>3</formula>
    </cfRule>
  </conditionalFormatting>
  <conditionalFormatting sqref="L117">
    <cfRule type="cellIs" dxfId="590" priority="610" operator="lessThan">
      <formula>1884</formula>
    </cfRule>
  </conditionalFormatting>
  <conditionalFormatting sqref="L118">
    <cfRule type="cellIs" dxfId="589" priority="609" operator="lessThan">
      <formula>1273</formula>
    </cfRule>
  </conditionalFormatting>
  <conditionalFormatting sqref="L119">
    <cfRule type="cellIs" dxfId="588" priority="608" operator="lessThan">
      <formula>30</formula>
    </cfRule>
  </conditionalFormatting>
  <conditionalFormatting sqref="L120">
    <cfRule type="cellIs" dxfId="587" priority="607" operator="lessThan">
      <formula>1243</formula>
    </cfRule>
  </conditionalFormatting>
  <conditionalFormatting sqref="L121">
    <cfRule type="cellIs" dxfId="586" priority="606" operator="lessThan">
      <formula>571</formula>
    </cfRule>
  </conditionalFormatting>
  <conditionalFormatting sqref="L122">
    <cfRule type="cellIs" dxfId="585" priority="605" operator="lessThan">
      <formula>406</formula>
    </cfRule>
  </conditionalFormatting>
  <conditionalFormatting sqref="L123">
    <cfRule type="cellIs" dxfId="584" priority="604" operator="lessThan">
      <formula>165</formula>
    </cfRule>
  </conditionalFormatting>
  <conditionalFormatting sqref="L124">
    <cfRule type="cellIs" dxfId="583" priority="603" operator="lessThan">
      <formula>15</formula>
    </cfRule>
  </conditionalFormatting>
  <conditionalFormatting sqref="L125">
    <cfRule type="cellIs" dxfId="582" priority="602" operator="lessThan">
      <formula>150</formula>
    </cfRule>
  </conditionalFormatting>
  <conditionalFormatting sqref="L126">
    <cfRule type="cellIs" dxfId="581" priority="601" operator="lessThan">
      <formula>40</formula>
    </cfRule>
  </conditionalFormatting>
  <conditionalFormatting sqref="L128">
    <cfRule type="cellIs" dxfId="580" priority="600" operator="lessThan">
      <formula>11686</formula>
    </cfRule>
  </conditionalFormatting>
  <conditionalFormatting sqref="L129">
    <cfRule type="cellIs" dxfId="579" priority="599" operator="lessThan">
      <formula>8813</formula>
    </cfRule>
  </conditionalFormatting>
  <conditionalFormatting sqref="L130">
    <cfRule type="cellIs" dxfId="578" priority="598" operator="lessThan">
      <formula>2713</formula>
    </cfRule>
  </conditionalFormatting>
  <conditionalFormatting sqref="L131">
    <cfRule type="cellIs" dxfId="577" priority="597" operator="lessThan">
      <formula>6100</formula>
    </cfRule>
  </conditionalFormatting>
  <conditionalFormatting sqref="L132">
    <cfRule type="cellIs" dxfId="576" priority="596" operator="lessThan">
      <formula>1465</formula>
    </cfRule>
  </conditionalFormatting>
  <conditionalFormatting sqref="L133">
    <cfRule type="cellIs" dxfId="575" priority="595" operator="lessThan">
      <formula>1290</formula>
    </cfRule>
  </conditionalFormatting>
  <conditionalFormatting sqref="L134">
    <cfRule type="cellIs" dxfId="574" priority="594" operator="lessThan">
      <formula>1290</formula>
    </cfRule>
  </conditionalFormatting>
  <conditionalFormatting sqref="L136">
    <cfRule type="cellIs" dxfId="573" priority="593" operator="lessThan">
      <formula>30</formula>
    </cfRule>
  </conditionalFormatting>
  <conditionalFormatting sqref="L137">
    <cfRule type="cellIs" dxfId="572" priority="592" operator="lessThan">
      <formula>30</formula>
    </cfRule>
  </conditionalFormatting>
  <conditionalFormatting sqref="L138">
    <cfRule type="cellIs" dxfId="571" priority="591" operator="lessThan">
      <formula>88</formula>
    </cfRule>
  </conditionalFormatting>
  <conditionalFormatting sqref="L139">
    <cfRule type="cellIs" dxfId="570" priority="590" operator="lessThan">
      <formula>15</formula>
    </cfRule>
  </conditionalFormatting>
  <conditionalFormatting sqref="L140">
    <cfRule type="cellIs" dxfId="569" priority="589" operator="lessThan">
      <formula>30</formula>
    </cfRule>
  </conditionalFormatting>
  <conditionalFormatting sqref="L141">
    <cfRule type="cellIs" dxfId="568" priority="588" operator="lessThan">
      <formula>40</formula>
    </cfRule>
  </conditionalFormatting>
  <conditionalFormatting sqref="L142">
    <cfRule type="cellIs" dxfId="567" priority="587" operator="lessThan">
      <formula>3</formula>
    </cfRule>
  </conditionalFormatting>
  <conditionalFormatting sqref="L143">
    <cfRule type="cellIs" dxfId="566" priority="586" operator="lessThan">
      <formula>340</formula>
    </cfRule>
  </conditionalFormatting>
  <conditionalFormatting sqref="L144">
    <cfRule type="cellIs" dxfId="565" priority="585" operator="lessThan">
      <formula>130</formula>
    </cfRule>
  </conditionalFormatting>
  <conditionalFormatting sqref="L145">
    <cfRule type="cellIs" dxfId="564" priority="584" operator="lessThan">
      <formula>170</formula>
    </cfRule>
  </conditionalFormatting>
  <conditionalFormatting sqref="L146">
    <cfRule type="cellIs" dxfId="563" priority="583" operator="lessThan">
      <formula>40</formula>
    </cfRule>
  </conditionalFormatting>
  <conditionalFormatting sqref="L148">
    <cfRule type="cellIs" dxfId="562" priority="582" operator="lessThan">
      <formula>40</formula>
    </cfRule>
  </conditionalFormatting>
  <conditionalFormatting sqref="L153">
    <cfRule type="cellIs" dxfId="561" priority="581" operator="lessThan">
      <formula>148140</formula>
    </cfRule>
  </conditionalFormatting>
  <conditionalFormatting sqref="L154">
    <cfRule type="cellIs" dxfId="560" priority="580" operator="lessThan">
      <formula>114125</formula>
    </cfRule>
  </conditionalFormatting>
  <conditionalFormatting sqref="L155">
    <cfRule type="cellIs" dxfId="559" priority="579" operator="lessThan">
      <formula>34000</formula>
    </cfRule>
  </conditionalFormatting>
  <conditionalFormatting sqref="L156">
    <cfRule type="cellIs" dxfId="558" priority="578" operator="lessThan">
      <formula>15</formula>
    </cfRule>
  </conditionalFormatting>
  <conditionalFormatting sqref="L157">
    <cfRule type="cellIs" dxfId="557" priority="577" operator="lessThan">
      <formula>20</formula>
    </cfRule>
  </conditionalFormatting>
  <conditionalFormatting sqref="L158">
    <cfRule type="cellIs" dxfId="556" priority="576" operator="lessThan">
      <formula>34015</formula>
    </cfRule>
  </conditionalFormatting>
  <conditionalFormatting sqref="L159">
    <cfRule type="cellIs" dxfId="555" priority="575" operator="lessThan">
      <formula>34000</formula>
    </cfRule>
  </conditionalFormatting>
  <conditionalFormatting sqref="L160">
    <cfRule type="cellIs" dxfId="554" priority="574" operator="lessThan">
      <formula>15</formula>
    </cfRule>
  </conditionalFormatting>
  <conditionalFormatting sqref="L161">
    <cfRule type="cellIs" dxfId="553" priority="573" operator="lessThan">
      <formula>509</formula>
    </cfRule>
  </conditionalFormatting>
  <conditionalFormatting sqref="L162">
    <cfRule type="cellIs" dxfId="552" priority="572" operator="lessThan">
      <formula>475</formula>
    </cfRule>
  </conditionalFormatting>
  <conditionalFormatting sqref="L163">
    <cfRule type="cellIs" dxfId="551" priority="571" operator="lessThan">
      <formula>3</formula>
    </cfRule>
  </conditionalFormatting>
  <conditionalFormatting sqref="L164">
    <cfRule type="cellIs" dxfId="550" priority="570" operator="lessThan">
      <formula>6</formula>
    </cfRule>
  </conditionalFormatting>
  <conditionalFormatting sqref="L165">
    <cfRule type="cellIs" dxfId="549" priority="569" operator="lessThan">
      <formula>25</formula>
    </cfRule>
  </conditionalFormatting>
  <conditionalFormatting sqref="L166">
    <cfRule type="cellIs" dxfId="548" priority="568" operator="lessThan">
      <formula>44525</formula>
    </cfRule>
  </conditionalFormatting>
  <conditionalFormatting sqref="L167">
    <cfRule type="cellIs" dxfId="547" priority="567" operator="lessThan">
      <formula>15125</formula>
    </cfRule>
  </conditionalFormatting>
  <conditionalFormatting sqref="L168">
    <cfRule type="cellIs" dxfId="546" priority="566" operator="lessThan">
      <formula>1700</formula>
    </cfRule>
  </conditionalFormatting>
  <conditionalFormatting sqref="L169">
    <cfRule type="cellIs" dxfId="545" priority="565" operator="lessThan">
      <formula>1000</formula>
    </cfRule>
  </conditionalFormatting>
  <conditionalFormatting sqref="L170">
    <cfRule type="cellIs" dxfId="544" priority="564" operator="lessThan">
      <formula>700</formula>
    </cfRule>
  </conditionalFormatting>
  <conditionalFormatting sqref="L171">
    <cfRule type="cellIs" dxfId="543" priority="563" operator="lessThan">
      <formula>27500</formula>
    </cfRule>
  </conditionalFormatting>
  <conditionalFormatting sqref="L172">
    <cfRule type="cellIs" dxfId="542" priority="562" operator="lessThan">
      <formula>200</formula>
    </cfRule>
  </conditionalFormatting>
  <conditionalFormatting sqref="L173">
    <cfRule type="cellIs" dxfId="541" priority="561" operator="lessThan">
      <formula>300</formula>
    </cfRule>
  </conditionalFormatting>
  <conditionalFormatting sqref="L174">
    <cfRule type="cellIs" dxfId="540" priority="560" operator="lessThan">
      <formula>3500</formula>
    </cfRule>
  </conditionalFormatting>
  <conditionalFormatting sqref="L175">
    <cfRule type="cellIs" dxfId="539" priority="559" operator="lessThan">
      <formula>100</formula>
    </cfRule>
  </conditionalFormatting>
  <conditionalFormatting sqref="L176">
    <cfRule type="cellIs" dxfId="538" priority="558" operator="lessThan">
      <formula>3400</formula>
    </cfRule>
  </conditionalFormatting>
  <conditionalFormatting sqref="L178">
    <cfRule type="cellIs" dxfId="537" priority="557" operator="lessThan">
      <formula>85</formula>
    </cfRule>
  </conditionalFormatting>
  <conditionalFormatting sqref="L179">
    <cfRule type="cellIs" dxfId="536" priority="556" operator="lessThan">
      <formula>1</formula>
    </cfRule>
  </conditionalFormatting>
  <conditionalFormatting sqref="L181">
    <cfRule type="cellIs" dxfId="535" priority="555" operator="lessThan">
      <formula>249</formula>
    </cfRule>
  </conditionalFormatting>
  <conditionalFormatting sqref="L182">
    <cfRule type="cellIs" dxfId="534" priority="554" operator="lessThan">
      <formula>243</formula>
    </cfRule>
  </conditionalFormatting>
  <conditionalFormatting sqref="L183">
    <cfRule type="cellIs" dxfId="533" priority="553" operator="lessThan">
      <formula>6</formula>
    </cfRule>
  </conditionalFormatting>
  <conditionalFormatting sqref="L184">
    <cfRule type="cellIs" dxfId="532" priority="552" operator="lessThan">
      <formula>31</formula>
    </cfRule>
  </conditionalFormatting>
  <conditionalFormatting sqref="L185">
    <cfRule type="cellIs" dxfId="531" priority="551" operator="lessThan">
      <formula>6</formula>
    </cfRule>
  </conditionalFormatting>
  <conditionalFormatting sqref="L186">
    <cfRule type="cellIs" dxfId="530" priority="550" operator="lessThan">
      <formula>25</formula>
    </cfRule>
  </conditionalFormatting>
  <conditionalFormatting sqref="L188">
    <cfRule type="cellIs" dxfId="529" priority="549" operator="lessThan">
      <formula>2100</formula>
    </cfRule>
  </conditionalFormatting>
  <conditionalFormatting sqref="L189">
    <cfRule type="cellIs" dxfId="528" priority="548" operator="lessThan">
      <formula>2000</formula>
    </cfRule>
  </conditionalFormatting>
  <conditionalFormatting sqref="L190">
    <cfRule type="cellIs" dxfId="527" priority="547" operator="lessThan">
      <formula>100</formula>
    </cfRule>
  </conditionalFormatting>
  <conditionalFormatting sqref="L191">
    <cfRule type="cellIs" dxfId="526" priority="546" operator="lessThan">
      <formula>3</formula>
    </cfRule>
  </conditionalFormatting>
  <conditionalFormatting sqref="L192">
    <cfRule type="cellIs" dxfId="525" priority="545" operator="lessThan">
      <formula>1</formula>
    </cfRule>
  </conditionalFormatting>
  <conditionalFormatting sqref="L193">
    <cfRule type="cellIs" dxfId="524" priority="544" operator="lessThan">
      <formula>1</formula>
    </cfRule>
  </conditionalFormatting>
  <conditionalFormatting sqref="L194">
    <cfRule type="cellIs" dxfId="523" priority="543" operator="lessThan">
      <formula>1</formula>
    </cfRule>
  </conditionalFormatting>
  <conditionalFormatting sqref="L196">
    <cfRule type="cellIs" dxfId="522" priority="542" operator="lessThan">
      <formula>90</formula>
    </cfRule>
  </conditionalFormatting>
  <conditionalFormatting sqref="L197">
    <cfRule type="cellIs" dxfId="521" priority="541" operator="lessThan">
      <formula>300</formula>
    </cfRule>
  </conditionalFormatting>
  <conditionalFormatting sqref="L198">
    <cfRule type="cellIs" dxfId="520" priority="540" operator="lessThan">
      <formula>5</formula>
    </cfRule>
  </conditionalFormatting>
  <conditionalFormatting sqref="L199">
    <cfRule type="cellIs" dxfId="519" priority="539" operator="lessThan">
      <formula>150</formula>
    </cfRule>
  </conditionalFormatting>
  <conditionalFormatting sqref="L200">
    <cfRule type="cellIs" dxfId="518" priority="538" operator="lessThan">
      <formula>85</formula>
    </cfRule>
  </conditionalFormatting>
  <conditionalFormatting sqref="L201">
    <cfRule type="cellIs" dxfId="517" priority="537" operator="lessThan">
      <formula>150</formula>
    </cfRule>
  </conditionalFormatting>
  <conditionalFormatting sqref="L203">
    <cfRule type="cellIs" dxfId="516" priority="536" operator="lessThan">
      <formula>5</formula>
    </cfRule>
  </conditionalFormatting>
  <conditionalFormatting sqref="L204">
    <cfRule type="cellIs" dxfId="515" priority="535" operator="lessThan">
      <formula>2</formula>
    </cfRule>
  </conditionalFormatting>
  <conditionalFormatting sqref="L206">
    <cfRule type="cellIs" dxfId="514" priority="534" operator="lessThan">
      <formula>3</formula>
    </cfRule>
  </conditionalFormatting>
  <conditionalFormatting sqref="L207">
    <cfRule type="cellIs" dxfId="513" priority="533" operator="lessThan">
      <formula>181</formula>
    </cfRule>
  </conditionalFormatting>
  <conditionalFormatting sqref="L208">
    <cfRule type="cellIs" dxfId="512" priority="532" operator="lessThan">
      <formula>175</formula>
    </cfRule>
  </conditionalFormatting>
  <conditionalFormatting sqref="L209">
    <cfRule type="cellIs" dxfId="511" priority="531" operator="lessThan">
      <formula>15</formula>
    </cfRule>
  </conditionalFormatting>
  <conditionalFormatting sqref="L210">
    <cfRule type="cellIs" dxfId="510" priority="530" operator="lessThan">
      <formula>10</formula>
    </cfRule>
  </conditionalFormatting>
  <conditionalFormatting sqref="L211">
    <cfRule type="cellIs" dxfId="509" priority="529" operator="lessThan">
      <formula>150</formula>
    </cfRule>
  </conditionalFormatting>
  <conditionalFormatting sqref="L212">
    <cfRule type="cellIs" dxfId="508" priority="528" operator="lessThan">
      <formula>6</formula>
    </cfRule>
  </conditionalFormatting>
  <conditionalFormatting sqref="L214">
    <cfRule type="cellIs" dxfId="507" priority="527" operator="lessThan">
      <formula>1</formula>
    </cfRule>
  </conditionalFormatting>
  <conditionalFormatting sqref="L215">
    <cfRule type="cellIs" dxfId="506" priority="526" operator="lessThan">
      <formula>1</formula>
    </cfRule>
  </conditionalFormatting>
  <conditionalFormatting sqref="L217">
    <cfRule type="cellIs" dxfId="505" priority="525" operator="lessThan">
      <formula>65</formula>
    </cfRule>
  </conditionalFormatting>
  <conditionalFormatting sqref="L218">
    <cfRule type="cellIs" dxfId="504" priority="524" operator="lessThan">
      <formula>65</formula>
    </cfRule>
  </conditionalFormatting>
  <conditionalFormatting sqref="L220">
    <cfRule type="cellIs" dxfId="503" priority="523" operator="lessThan">
      <formula>12</formula>
    </cfRule>
  </conditionalFormatting>
  <conditionalFormatting sqref="L221">
    <cfRule type="cellIs" dxfId="502" priority="522" operator="lessThan">
      <formula>2</formula>
    </cfRule>
  </conditionalFormatting>
  <conditionalFormatting sqref="L222">
    <cfRule type="cellIs" dxfId="501" priority="521" operator="lessThan">
      <formula>1</formula>
    </cfRule>
  </conditionalFormatting>
  <conditionalFormatting sqref="L224">
    <cfRule type="cellIs" dxfId="500" priority="520" operator="lessThan">
      <formula>1</formula>
    </cfRule>
  </conditionalFormatting>
  <conditionalFormatting sqref="L225">
    <cfRule type="cellIs" dxfId="499" priority="519" operator="lessThan">
      <formula>4</formula>
    </cfRule>
  </conditionalFormatting>
  <conditionalFormatting sqref="L228">
    <cfRule type="cellIs" dxfId="498" priority="518" operator="lessThan">
      <formula>1</formula>
    </cfRule>
  </conditionalFormatting>
  <conditionalFormatting sqref="L229">
    <cfRule type="cellIs" dxfId="497" priority="517" operator="lessThan">
      <formula>1</formula>
    </cfRule>
  </conditionalFormatting>
  <conditionalFormatting sqref="L230">
    <cfRule type="cellIs" dxfId="496" priority="516" operator="lessThan">
      <formula>1</formula>
    </cfRule>
  </conditionalFormatting>
  <conditionalFormatting sqref="L231">
    <cfRule type="cellIs" dxfId="495" priority="515" operator="lessThan">
      <formula>1</formula>
    </cfRule>
  </conditionalFormatting>
  <conditionalFormatting sqref="L233">
    <cfRule type="cellIs" dxfId="494" priority="514" operator="lessThan">
      <formula>6</formula>
    </cfRule>
  </conditionalFormatting>
  <conditionalFormatting sqref="L234">
    <cfRule type="cellIs" dxfId="493" priority="513" operator="lessThan">
      <formula>1</formula>
    </cfRule>
  </conditionalFormatting>
  <conditionalFormatting sqref="L235">
    <cfRule type="cellIs" dxfId="492" priority="512" operator="lessThan">
      <formula>1</formula>
    </cfRule>
  </conditionalFormatting>
  <conditionalFormatting sqref="L236">
    <cfRule type="cellIs" dxfId="491" priority="511" operator="lessThan">
      <formula>1</formula>
    </cfRule>
  </conditionalFormatting>
  <conditionalFormatting sqref="L237">
    <cfRule type="cellIs" dxfId="490" priority="510" operator="lessThan">
      <formula>1</formula>
    </cfRule>
  </conditionalFormatting>
  <conditionalFormatting sqref="L238">
    <cfRule type="cellIs" dxfId="489" priority="509" operator="lessThan">
      <formula>1</formula>
    </cfRule>
  </conditionalFormatting>
  <conditionalFormatting sqref="L239">
    <cfRule type="cellIs" dxfId="488" priority="508" operator="lessThan">
      <formula>1</formula>
    </cfRule>
  </conditionalFormatting>
  <conditionalFormatting sqref="L242">
    <cfRule type="cellIs" dxfId="487" priority="507" operator="lessThan">
      <formula>1</formula>
    </cfRule>
  </conditionalFormatting>
  <conditionalFormatting sqref="L244">
    <cfRule type="cellIs" dxfId="486" priority="506" operator="lessThan">
      <formula>1</formula>
    </cfRule>
  </conditionalFormatting>
  <conditionalFormatting sqref="L250">
    <cfRule type="cellIs" dxfId="485" priority="505" operator="lessThan">
      <formula>11</formula>
    </cfRule>
  </conditionalFormatting>
  <conditionalFormatting sqref="L251">
    <cfRule type="cellIs" dxfId="484" priority="504" operator="lessThan">
      <formula>45</formula>
    </cfRule>
  </conditionalFormatting>
  <conditionalFormatting sqref="L252">
    <cfRule type="cellIs" dxfId="483" priority="503" operator="lessThan">
      <formula>5</formula>
    </cfRule>
  </conditionalFormatting>
  <conditionalFormatting sqref="L254">
    <cfRule type="cellIs" dxfId="482" priority="502" operator="lessThan">
      <formula>45</formula>
    </cfRule>
  </conditionalFormatting>
  <conditionalFormatting sqref="L259">
    <cfRule type="cellIs" dxfId="481" priority="501" operator="lessThan">
      <formula>5</formula>
    </cfRule>
  </conditionalFormatting>
  <conditionalFormatting sqref="L260">
    <cfRule type="cellIs" dxfId="480" priority="500" operator="lessThan">
      <formula>1</formula>
    </cfRule>
  </conditionalFormatting>
  <conditionalFormatting sqref="L261">
    <cfRule type="cellIs" dxfId="479" priority="499" operator="lessThan">
      <formula>1</formula>
    </cfRule>
  </conditionalFormatting>
  <conditionalFormatting sqref="L263">
    <cfRule type="cellIs" dxfId="478" priority="498" operator="lessThan">
      <formula>1</formula>
    </cfRule>
  </conditionalFormatting>
  <conditionalFormatting sqref="L265">
    <cfRule type="cellIs" dxfId="477" priority="497" operator="lessThan">
      <formula>1</formula>
    </cfRule>
  </conditionalFormatting>
  <conditionalFormatting sqref="L269">
    <cfRule type="cellIs" dxfId="476" priority="496" operator="lessThan">
      <formula>3</formula>
    </cfRule>
  </conditionalFormatting>
  <conditionalFormatting sqref="L270">
    <cfRule type="cellIs" dxfId="475" priority="495" operator="lessThan">
      <formula>3</formula>
    </cfRule>
  </conditionalFormatting>
  <conditionalFormatting sqref="L271">
    <cfRule type="cellIs" dxfId="474" priority="494" operator="lessThan">
      <formula>3</formula>
    </cfRule>
  </conditionalFormatting>
  <conditionalFormatting sqref="L274">
    <cfRule type="cellIs" dxfId="473" priority="493" operator="lessThan">
      <formula>3</formula>
    </cfRule>
  </conditionalFormatting>
  <conditionalFormatting sqref="L275">
    <cfRule type="cellIs" dxfId="472" priority="492" operator="lessThan">
      <formula>30</formula>
    </cfRule>
  </conditionalFormatting>
  <conditionalFormatting sqref="L276">
    <cfRule type="cellIs" dxfId="471" priority="491" operator="lessThan">
      <formula>20</formula>
    </cfRule>
  </conditionalFormatting>
  <conditionalFormatting sqref="L277">
    <cfRule type="cellIs" dxfId="470" priority="490" operator="lessThan">
      <formula>15</formula>
    </cfRule>
  </conditionalFormatting>
  <conditionalFormatting sqref="L278">
    <cfRule type="cellIs" dxfId="469" priority="489" operator="lessThan">
      <formula>40</formula>
    </cfRule>
  </conditionalFormatting>
  <conditionalFormatting sqref="L279">
    <cfRule type="cellIs" dxfId="468" priority="488" operator="lessThan">
      <formula>150</formula>
    </cfRule>
  </conditionalFormatting>
  <conditionalFormatting sqref="L280">
    <cfRule type="cellIs" dxfId="467" priority="487" operator="lessThan">
      <formula>12</formula>
    </cfRule>
  </conditionalFormatting>
  <conditionalFormatting sqref="L281">
    <cfRule type="cellIs" dxfId="466" priority="486" operator="lessThan">
      <formula>93</formula>
    </cfRule>
  </conditionalFormatting>
  <conditionalFormatting sqref="L282">
    <cfRule type="cellIs" dxfId="465" priority="485" operator="lessThan">
      <formula>15</formula>
    </cfRule>
  </conditionalFormatting>
  <conditionalFormatting sqref="L283">
    <cfRule type="cellIs" dxfId="464" priority="484" operator="lessThan">
      <formula>5</formula>
    </cfRule>
  </conditionalFormatting>
  <conditionalFormatting sqref="L284">
    <cfRule type="cellIs" dxfId="463" priority="483" operator="lessThan">
      <formula>5</formula>
    </cfRule>
  </conditionalFormatting>
  <conditionalFormatting sqref="L285">
    <cfRule type="cellIs" dxfId="462" priority="482" operator="lessThan">
      <formula>5</formula>
    </cfRule>
  </conditionalFormatting>
  <conditionalFormatting sqref="L286">
    <cfRule type="cellIs" dxfId="461" priority="481" operator="lessThan">
      <formula>78</formula>
    </cfRule>
  </conditionalFormatting>
  <conditionalFormatting sqref="L287:L288">
    <cfRule type="cellIs" dxfId="460" priority="480" operator="lessThan">
      <formula>53</formula>
    </cfRule>
  </conditionalFormatting>
  <conditionalFormatting sqref="L289">
    <cfRule type="cellIs" dxfId="459" priority="479" operator="lessThan">
      <formula>25</formula>
    </cfRule>
  </conditionalFormatting>
  <conditionalFormatting sqref="L290">
    <cfRule type="cellIs" dxfId="458" priority="478" operator="lessThan">
      <formula>1</formula>
    </cfRule>
  </conditionalFormatting>
  <conditionalFormatting sqref="L291">
    <cfRule type="cellIs" dxfId="457" priority="477" operator="lessThan">
      <formula>20000</formula>
    </cfRule>
  </conditionalFormatting>
  <conditionalFormatting sqref="L292">
    <cfRule type="cellIs" dxfId="456" priority="476" operator="lessThan">
      <formula>6250</formula>
    </cfRule>
  </conditionalFormatting>
  <conditionalFormatting sqref="L293">
    <cfRule type="cellIs" dxfId="455" priority="475" operator="lessThan">
      <formula>10000</formula>
    </cfRule>
  </conditionalFormatting>
  <conditionalFormatting sqref="L294">
    <cfRule type="cellIs" dxfId="454" priority="474" operator="lessThan">
      <formula>250</formula>
    </cfRule>
  </conditionalFormatting>
  <conditionalFormatting sqref="L295">
    <cfRule type="cellIs" dxfId="453" priority="473" operator="lessThan">
      <formula>3500</formula>
    </cfRule>
  </conditionalFormatting>
  <conditionalFormatting sqref="L296">
    <cfRule type="cellIs" dxfId="452" priority="472" operator="lessThan">
      <formula>5</formula>
    </cfRule>
  </conditionalFormatting>
  <conditionalFormatting sqref="L301">
    <cfRule type="cellIs" dxfId="451" priority="471" operator="lessThan">
      <formula>6</formula>
    </cfRule>
  </conditionalFormatting>
  <conditionalFormatting sqref="L302">
    <cfRule type="cellIs" dxfId="450" priority="470" operator="lessThan">
      <formula>37</formula>
    </cfRule>
  </conditionalFormatting>
  <conditionalFormatting sqref="L303">
    <cfRule type="cellIs" dxfId="449" priority="469" operator="lessThan">
      <formula>34</formula>
    </cfRule>
  </conditionalFormatting>
  <conditionalFormatting sqref="L304">
    <cfRule type="cellIs" dxfId="448" priority="468" operator="lessThan">
      <formula>3</formula>
    </cfRule>
  </conditionalFormatting>
  <conditionalFormatting sqref="L306">
    <cfRule type="cellIs" dxfId="447" priority="467" operator="lessThan">
      <formula>1</formula>
    </cfRule>
  </conditionalFormatting>
  <conditionalFormatting sqref="L307">
    <cfRule type="cellIs" dxfId="446" priority="466" operator="lessThan">
      <formula>40</formula>
    </cfRule>
  </conditionalFormatting>
  <conditionalFormatting sqref="L309">
    <cfRule type="cellIs" dxfId="445" priority="465" operator="lessThan">
      <formula>1</formula>
    </cfRule>
  </conditionalFormatting>
  <conditionalFormatting sqref="L310">
    <cfRule type="cellIs" dxfId="444" priority="464" operator="lessThan">
      <formula>40</formula>
    </cfRule>
  </conditionalFormatting>
  <conditionalFormatting sqref="L311">
    <cfRule type="cellIs" dxfId="443" priority="463" operator="lessThan">
      <formula>114125</formula>
    </cfRule>
  </conditionalFormatting>
  <conditionalFormatting sqref="L312">
    <cfRule type="cellIs" dxfId="442" priority="462" operator="lessThan">
      <formula>69125</formula>
    </cfRule>
  </conditionalFormatting>
  <conditionalFormatting sqref="L313">
    <cfRule type="cellIs" dxfId="441" priority="461" operator="lessThan">
      <formula>45000</formula>
    </cfRule>
  </conditionalFormatting>
  <conditionalFormatting sqref="Q19">
    <cfRule type="cellIs" dxfId="440" priority="460" operator="lessThan">
      <formula>1504</formula>
    </cfRule>
  </conditionalFormatting>
  <conditionalFormatting sqref="Q20">
    <cfRule type="cellIs" dxfId="439" priority="459" operator="lessThan">
      <formula>1210</formula>
    </cfRule>
  </conditionalFormatting>
  <conditionalFormatting sqref="Q21">
    <cfRule type="cellIs" dxfId="438" priority="458" operator="lessThan">
      <formula>580</formula>
    </cfRule>
  </conditionalFormatting>
  <conditionalFormatting sqref="Q22">
    <cfRule type="cellIs" dxfId="437" priority="457" operator="lessThan">
      <formula>630</formula>
    </cfRule>
  </conditionalFormatting>
  <conditionalFormatting sqref="Q23">
    <cfRule type="cellIs" dxfId="436" priority="456" operator="lessThan">
      <formula>2450</formula>
    </cfRule>
  </conditionalFormatting>
  <conditionalFormatting sqref="Q24">
    <cfRule type="cellIs" dxfId="435" priority="455" operator="lessThan">
      <formula>580</formula>
    </cfRule>
  </conditionalFormatting>
  <conditionalFormatting sqref="Q25">
    <cfRule type="cellIs" dxfId="434" priority="454" operator="lessThan">
      <formula>5</formula>
    </cfRule>
  </conditionalFormatting>
  <conditionalFormatting sqref="Q26">
    <cfRule type="cellIs" dxfId="433" priority="453" operator="lessThan">
      <formula>65</formula>
    </cfRule>
  </conditionalFormatting>
  <conditionalFormatting sqref="V19">
    <cfRule type="cellIs" dxfId="432" priority="452" operator="lessThan">
      <formula>1519</formula>
    </cfRule>
  </conditionalFormatting>
  <conditionalFormatting sqref="V20">
    <cfRule type="cellIs" dxfId="431" priority="451" operator="lessThan">
      <formula>1210</formula>
    </cfRule>
  </conditionalFormatting>
  <conditionalFormatting sqref="V21">
    <cfRule type="cellIs" dxfId="430" priority="450" operator="lessThan">
      <formula>580</formula>
    </cfRule>
  </conditionalFormatting>
  <conditionalFormatting sqref="V22">
    <cfRule type="cellIs" dxfId="429" priority="449" operator="lessThan">
      <formula>630</formula>
    </cfRule>
  </conditionalFormatting>
  <conditionalFormatting sqref="V23">
    <cfRule type="cellIs" dxfId="428" priority="448" operator="lessThan">
      <formula>2450</formula>
    </cfRule>
  </conditionalFormatting>
  <conditionalFormatting sqref="V24">
    <cfRule type="cellIs" dxfId="427" priority="447" operator="lessThan">
      <formula>580</formula>
    </cfRule>
  </conditionalFormatting>
  <conditionalFormatting sqref="V25">
    <cfRule type="cellIs" dxfId="426" priority="446" operator="lessThan">
      <formula>5</formula>
    </cfRule>
  </conditionalFormatting>
  <conditionalFormatting sqref="V26">
    <cfRule type="cellIs" dxfId="425" priority="445" operator="lessThan">
      <formula>65</formula>
    </cfRule>
  </conditionalFormatting>
  <conditionalFormatting sqref="Q27">
    <cfRule type="cellIs" dxfId="424" priority="444" operator="lessThan">
      <formula>30</formula>
    </cfRule>
  </conditionalFormatting>
  <conditionalFormatting sqref="V27">
    <cfRule type="cellIs" dxfId="423" priority="443" operator="lessThan">
      <formula>30</formula>
    </cfRule>
  </conditionalFormatting>
  <conditionalFormatting sqref="Q28">
    <cfRule type="cellIs" dxfId="422" priority="442" operator="lessThan">
      <formula>35</formula>
    </cfRule>
  </conditionalFormatting>
  <conditionalFormatting sqref="V28">
    <cfRule type="cellIs" dxfId="421" priority="441" operator="lessThan">
      <formula>35</formula>
    </cfRule>
  </conditionalFormatting>
  <conditionalFormatting sqref="Q29">
    <cfRule type="cellIs" dxfId="420" priority="440" operator="lessThan">
      <formula>92</formula>
    </cfRule>
  </conditionalFormatting>
  <conditionalFormatting sqref="V29">
    <cfRule type="cellIs" dxfId="419" priority="439" operator="lessThan">
      <formula>107</formula>
    </cfRule>
  </conditionalFormatting>
  <conditionalFormatting sqref="Q30">
    <cfRule type="cellIs" dxfId="418" priority="438" operator="lessThan">
      <formula>65</formula>
    </cfRule>
  </conditionalFormatting>
  <conditionalFormatting sqref="V30">
    <cfRule type="cellIs" dxfId="417" priority="437" operator="lessThan">
      <formula>65</formula>
    </cfRule>
  </conditionalFormatting>
  <conditionalFormatting sqref="Q31">
    <cfRule type="cellIs" dxfId="416" priority="436" operator="lessThan">
      <formula>25</formula>
    </cfRule>
  </conditionalFormatting>
  <conditionalFormatting sqref="V31">
    <cfRule type="cellIs" dxfId="415" priority="435" operator="lessThan">
      <formula>30</formula>
    </cfRule>
  </conditionalFormatting>
  <conditionalFormatting sqref="Q32">
    <cfRule type="cellIs" dxfId="414" priority="434" operator="lessThan">
      <formula>2</formula>
    </cfRule>
  </conditionalFormatting>
  <conditionalFormatting sqref="V32">
    <cfRule type="cellIs" dxfId="413" priority="433" operator="lessThan">
      <formula>2</formula>
    </cfRule>
  </conditionalFormatting>
  <conditionalFormatting sqref="Q33">
    <cfRule type="cellIs" dxfId="412" priority="432" operator="lessThan">
      <formula>25</formula>
    </cfRule>
  </conditionalFormatting>
  <conditionalFormatting sqref="V33">
    <cfRule type="cellIs" dxfId="411" priority="431" operator="lessThan">
      <formula>30</formula>
    </cfRule>
  </conditionalFormatting>
  <conditionalFormatting sqref="Q35">
    <cfRule type="cellIs" dxfId="410" priority="430" operator="lessThan">
      <formula>67</formula>
    </cfRule>
  </conditionalFormatting>
  <conditionalFormatting sqref="V35">
    <cfRule type="cellIs" dxfId="409" priority="429" operator="lessThan">
      <formula>67</formula>
    </cfRule>
  </conditionalFormatting>
  <conditionalFormatting sqref="Q36">
    <cfRule type="cellIs" dxfId="408" priority="428" operator="lessThan">
      <formula>25</formula>
    </cfRule>
  </conditionalFormatting>
  <conditionalFormatting sqref="V36">
    <cfRule type="cellIs" dxfId="407" priority="427" operator="lessThan">
      <formula>25</formula>
    </cfRule>
  </conditionalFormatting>
  <conditionalFormatting sqref="Q37">
    <cfRule type="cellIs" dxfId="406" priority="426" operator="lessThan">
      <formula>40</formula>
    </cfRule>
  </conditionalFormatting>
  <conditionalFormatting sqref="V37">
    <cfRule type="cellIs" dxfId="405" priority="425" operator="lessThan">
      <formula>40</formula>
    </cfRule>
  </conditionalFormatting>
  <conditionalFormatting sqref="Q40">
    <cfRule type="cellIs" dxfId="404" priority="424" operator="lessThan">
      <formula>3</formula>
    </cfRule>
  </conditionalFormatting>
  <conditionalFormatting sqref="Q42">
    <cfRule type="cellIs" dxfId="403" priority="423" operator="lessThan">
      <formula>3</formula>
    </cfRule>
  </conditionalFormatting>
  <conditionalFormatting sqref="Q43">
    <cfRule type="cellIs" dxfId="402" priority="422" operator="lessThan">
      <formula>1</formula>
    </cfRule>
  </conditionalFormatting>
  <conditionalFormatting sqref="V40">
    <cfRule type="cellIs" dxfId="401" priority="421" operator="lessThan">
      <formula>3</formula>
    </cfRule>
  </conditionalFormatting>
  <conditionalFormatting sqref="V42">
    <cfRule type="cellIs" dxfId="400" priority="420" operator="lessThan">
      <formula>3</formula>
    </cfRule>
  </conditionalFormatting>
  <conditionalFormatting sqref="V43">
    <cfRule type="cellIs" dxfId="399" priority="419" operator="lessThan">
      <formula>1</formula>
    </cfRule>
  </conditionalFormatting>
  <conditionalFormatting sqref="Q45">
    <cfRule type="cellIs" dxfId="398" priority="418" operator="lessThan">
      <formula>1</formula>
    </cfRule>
  </conditionalFormatting>
  <conditionalFormatting sqref="Q46">
    <cfRule type="cellIs" dxfId="397" priority="417" operator="lessThan">
      <formula>1</formula>
    </cfRule>
  </conditionalFormatting>
  <conditionalFormatting sqref="V45">
    <cfRule type="cellIs" dxfId="396" priority="416" operator="lessThan">
      <formula>1</formula>
    </cfRule>
  </conditionalFormatting>
  <conditionalFormatting sqref="V46">
    <cfRule type="cellIs" dxfId="395" priority="415" operator="lessThan">
      <formula>1</formula>
    </cfRule>
  </conditionalFormatting>
  <conditionalFormatting sqref="Q49">
    <cfRule type="cellIs" dxfId="394" priority="414" operator="lessThan">
      <formula>1</formula>
    </cfRule>
  </conditionalFormatting>
  <conditionalFormatting sqref="Q51">
    <cfRule type="cellIs" dxfId="393" priority="413" operator="lessThan">
      <formula>1</formula>
    </cfRule>
  </conditionalFormatting>
  <conditionalFormatting sqref="V49">
    <cfRule type="cellIs" dxfId="392" priority="412" operator="lessThan">
      <formula>1</formula>
    </cfRule>
  </conditionalFormatting>
  <conditionalFormatting sqref="V51">
    <cfRule type="cellIs" dxfId="391" priority="411" operator="lessThan">
      <formula>1</formula>
    </cfRule>
  </conditionalFormatting>
  <conditionalFormatting sqref="V54">
    <cfRule type="cellIs" dxfId="390" priority="410" operator="lessThan">
      <formula>1</formula>
    </cfRule>
  </conditionalFormatting>
  <conditionalFormatting sqref="V55">
    <cfRule type="cellIs" dxfId="389" priority="409" operator="lessThan">
      <formula>1</formula>
    </cfRule>
  </conditionalFormatting>
  <conditionalFormatting sqref="Q56">
    <cfRule type="cellIs" dxfId="388" priority="408" operator="lessThan">
      <formula>41</formula>
    </cfRule>
  </conditionalFormatting>
  <conditionalFormatting sqref="Q57">
    <cfRule type="cellIs" dxfId="387" priority="407" operator="lessThan">
      <formula>6</formula>
    </cfRule>
  </conditionalFormatting>
  <conditionalFormatting sqref="Q58">
    <cfRule type="cellIs" dxfId="386" priority="406" operator="lessThan">
      <formula>15</formula>
    </cfRule>
  </conditionalFormatting>
  <conditionalFormatting sqref="Q59">
    <cfRule type="cellIs" dxfId="385" priority="405" operator="lessThan">
      <formula>20</formula>
    </cfRule>
  </conditionalFormatting>
  <conditionalFormatting sqref="V56">
    <cfRule type="cellIs" dxfId="384" priority="404" operator="lessThan">
      <formula>41</formula>
    </cfRule>
  </conditionalFormatting>
  <conditionalFormatting sqref="V57">
    <cfRule type="cellIs" dxfId="383" priority="403" operator="lessThan">
      <formula>6</formula>
    </cfRule>
  </conditionalFormatting>
  <conditionalFormatting sqref="V58">
    <cfRule type="cellIs" dxfId="382" priority="402" operator="lessThan">
      <formula>15</formula>
    </cfRule>
  </conditionalFormatting>
  <conditionalFormatting sqref="V59">
    <cfRule type="cellIs" dxfId="381" priority="401" operator="lessThan">
      <formula>20</formula>
    </cfRule>
  </conditionalFormatting>
  <conditionalFormatting sqref="Q61">
    <cfRule type="cellIs" dxfId="380" priority="400" operator="lessThan">
      <formula>1</formula>
    </cfRule>
  </conditionalFormatting>
  <conditionalFormatting sqref="V66">
    <cfRule type="cellIs" dxfId="379" priority="399" operator="lessThan">
      <formula>90</formula>
    </cfRule>
  </conditionalFormatting>
  <conditionalFormatting sqref="V67">
    <cfRule type="cellIs" dxfId="378" priority="398" operator="lessThan">
      <formula>90</formula>
    </cfRule>
  </conditionalFormatting>
  <conditionalFormatting sqref="V70">
    <cfRule type="cellIs" dxfId="377" priority="397" operator="lessThan">
      <formula>100</formula>
    </cfRule>
  </conditionalFormatting>
  <conditionalFormatting sqref="Q73">
    <cfRule type="cellIs" dxfId="376" priority="396" operator="lessThan">
      <formula>11277</formula>
    </cfRule>
  </conditionalFormatting>
  <conditionalFormatting sqref="Q74">
    <cfRule type="cellIs" dxfId="375" priority="395" operator="lessThan">
      <formula>7841</formula>
    </cfRule>
  </conditionalFormatting>
  <conditionalFormatting sqref="Q75">
    <cfRule type="cellIs" dxfId="374" priority="394" operator="lessThan">
      <formula>3747</formula>
    </cfRule>
  </conditionalFormatting>
  <conditionalFormatting sqref="Q76">
    <cfRule type="cellIs" dxfId="373" priority="393" operator="lessThan">
      <formula>1750</formula>
    </cfRule>
  </conditionalFormatting>
  <conditionalFormatting sqref="Q77">
    <cfRule type="cellIs" dxfId="372" priority="392" operator="lessThan">
      <formula>700</formula>
    </cfRule>
  </conditionalFormatting>
  <conditionalFormatting sqref="Q78">
    <cfRule type="cellIs" dxfId="371" priority="391" operator="lessThan">
      <formula>1050</formula>
    </cfRule>
  </conditionalFormatting>
  <conditionalFormatting sqref="V73">
    <cfRule type="cellIs" dxfId="370" priority="390" operator="lessThan">
      <formula>10940</formula>
    </cfRule>
  </conditionalFormatting>
  <conditionalFormatting sqref="V74">
    <cfRule type="cellIs" dxfId="369" priority="389" operator="lessThan">
      <formula>7925</formula>
    </cfRule>
  </conditionalFormatting>
  <conditionalFormatting sqref="V75">
    <cfRule type="cellIs" dxfId="368" priority="388" operator="lessThan">
      <formula>3831</formula>
    </cfRule>
  </conditionalFormatting>
  <conditionalFormatting sqref="V76">
    <cfRule type="cellIs" dxfId="367" priority="387" operator="lessThan">
      <formula>1454</formula>
    </cfRule>
  </conditionalFormatting>
  <conditionalFormatting sqref="V77">
    <cfRule type="cellIs" dxfId="366" priority="386" operator="lessThan">
      <formula>454</formula>
    </cfRule>
  </conditionalFormatting>
  <conditionalFormatting sqref="V78">
    <cfRule type="cellIs" dxfId="365" priority="385" operator="lessThan">
      <formula>1000</formula>
    </cfRule>
  </conditionalFormatting>
  <conditionalFormatting sqref="Q81">
    <cfRule type="cellIs" dxfId="364" priority="384" operator="lessThan">
      <formula>1982</formula>
    </cfRule>
  </conditionalFormatting>
  <conditionalFormatting sqref="Q82">
    <cfRule type="cellIs" dxfId="363" priority="383" operator="lessThan">
      <formula>1082</formula>
    </cfRule>
  </conditionalFormatting>
  <conditionalFormatting sqref="Q83">
    <cfRule type="cellIs" dxfId="362" priority="382" operator="lessThan">
      <formula>415</formula>
    </cfRule>
  </conditionalFormatting>
  <conditionalFormatting sqref="Q84">
    <cfRule type="cellIs" dxfId="361" priority="381" operator="lessThan">
      <formula>15</formula>
    </cfRule>
  </conditionalFormatting>
  <conditionalFormatting sqref="Q85">
    <cfRule type="cellIs" dxfId="360" priority="380" operator="lessThan">
      <formula>470</formula>
    </cfRule>
  </conditionalFormatting>
  <conditionalFormatting sqref="Q86">
    <cfRule type="cellIs" dxfId="359" priority="379" operator="lessThan">
      <formula>15</formula>
    </cfRule>
  </conditionalFormatting>
  <conditionalFormatting sqref="Q87">
    <cfRule type="cellIs" dxfId="358" priority="378" operator="lessThan">
      <formula>4094</formula>
    </cfRule>
  </conditionalFormatting>
  <conditionalFormatting sqref="Q88">
    <cfRule type="cellIs" dxfId="357" priority="377" operator="lessThan">
      <formula>391</formula>
    </cfRule>
  </conditionalFormatting>
  <conditionalFormatting sqref="Q89">
    <cfRule type="cellIs" dxfId="356" priority="376" operator="lessThan">
      <formula>2870</formula>
    </cfRule>
  </conditionalFormatting>
  <conditionalFormatting sqref="V81">
    <cfRule type="cellIs" dxfId="355" priority="375" operator="lessThan">
      <formula>2357</formula>
    </cfRule>
  </conditionalFormatting>
  <conditionalFormatting sqref="V82">
    <cfRule type="cellIs" dxfId="354" priority="374" operator="lessThan">
      <formula>1082</formula>
    </cfRule>
  </conditionalFormatting>
  <conditionalFormatting sqref="V83">
    <cfRule type="cellIs" dxfId="353" priority="373" operator="lessThan">
      <formula>415</formula>
    </cfRule>
  </conditionalFormatting>
  <conditionalFormatting sqref="V84">
    <cfRule type="cellIs" dxfId="352" priority="372" operator="lessThan">
      <formula>14</formula>
    </cfRule>
  </conditionalFormatting>
  <conditionalFormatting sqref="V85">
    <cfRule type="cellIs" dxfId="351" priority="371" operator="lessThan">
      <formula>846</formula>
    </cfRule>
  </conditionalFormatting>
  <conditionalFormatting sqref="V86">
    <cfRule type="cellIs" dxfId="350" priority="370" operator="lessThan">
      <formula>20</formula>
    </cfRule>
  </conditionalFormatting>
  <conditionalFormatting sqref="V87">
    <cfRule type="cellIs" dxfId="349" priority="369" operator="lessThan">
      <formula>4094</formula>
    </cfRule>
  </conditionalFormatting>
  <conditionalFormatting sqref="V88">
    <cfRule type="cellIs" dxfId="348" priority="368" operator="lessThan">
      <formula>141</formula>
    </cfRule>
  </conditionalFormatting>
  <conditionalFormatting sqref="V89">
    <cfRule type="cellIs" dxfId="347" priority="367" operator="lessThan">
      <formula>2770</formula>
    </cfRule>
  </conditionalFormatting>
  <conditionalFormatting sqref="Q90">
    <cfRule type="cellIs" dxfId="346" priority="366" operator="lessThan">
      <formula>1460</formula>
    </cfRule>
  </conditionalFormatting>
  <conditionalFormatting sqref="Q91">
    <cfRule type="cellIs" dxfId="345" priority="365" operator="lessThan">
      <formula>800</formula>
    </cfRule>
  </conditionalFormatting>
  <conditionalFormatting sqref="Q92">
    <cfRule type="cellIs" dxfId="344" priority="364" operator="lessThan">
      <formula>140</formula>
    </cfRule>
  </conditionalFormatting>
  <conditionalFormatting sqref="Q93">
    <cfRule type="cellIs" dxfId="343" priority="363" operator="lessThan">
      <formula>660</formula>
    </cfRule>
  </conditionalFormatting>
  <conditionalFormatting sqref="Q94">
    <cfRule type="cellIs" dxfId="342" priority="362" operator="lessThan">
      <formula>660</formula>
    </cfRule>
  </conditionalFormatting>
  <conditionalFormatting sqref="Q95">
    <cfRule type="cellIs" dxfId="341" priority="361" operator="lessThan">
      <formula>60</formula>
    </cfRule>
  </conditionalFormatting>
  <conditionalFormatting sqref="Q96">
    <cfRule type="cellIs" dxfId="340" priority="360" operator="lessThan">
      <formula>600</formula>
    </cfRule>
  </conditionalFormatting>
  <conditionalFormatting sqref="V90">
    <cfRule type="cellIs" dxfId="339" priority="359" operator="lessThan">
      <formula>1360</formula>
    </cfRule>
  </conditionalFormatting>
  <conditionalFormatting sqref="V91">
    <cfRule type="cellIs" dxfId="338" priority="358" operator="lessThan">
      <formula>700</formula>
    </cfRule>
  </conditionalFormatting>
  <conditionalFormatting sqref="V92">
    <cfRule type="cellIs" dxfId="337" priority="357" operator="lessThan">
      <formula>120</formula>
    </cfRule>
  </conditionalFormatting>
  <conditionalFormatting sqref="V93">
    <cfRule type="cellIs" dxfId="336" priority="356" operator="lessThan">
      <formula>580</formula>
    </cfRule>
  </conditionalFormatting>
  <conditionalFormatting sqref="V94">
    <cfRule type="cellIs" dxfId="335" priority="355" operator="lessThan">
      <formula>660</formula>
    </cfRule>
  </conditionalFormatting>
  <conditionalFormatting sqref="V95">
    <cfRule type="cellIs" dxfId="334" priority="354" operator="lessThan">
      <formula>60</formula>
    </cfRule>
  </conditionalFormatting>
  <conditionalFormatting sqref="V96">
    <cfRule type="cellIs" dxfId="333" priority="353" operator="lessThan">
      <formula>600</formula>
    </cfRule>
  </conditionalFormatting>
  <conditionalFormatting sqref="Q97">
    <cfRule type="cellIs" dxfId="332" priority="352" operator="lessThan">
      <formula>1410</formula>
    </cfRule>
  </conditionalFormatting>
  <conditionalFormatting sqref="Q98">
    <cfRule type="cellIs" dxfId="331" priority="351" operator="lessThan">
      <formula>87</formula>
    </cfRule>
  </conditionalFormatting>
  <conditionalFormatting sqref="Q99">
    <cfRule type="cellIs" dxfId="330" priority="350" operator="lessThan">
      <formula>87</formula>
    </cfRule>
  </conditionalFormatting>
  <conditionalFormatting sqref="Q100">
    <cfRule type="cellIs" dxfId="329" priority="349" operator="lessThan">
      <formula>26</formula>
    </cfRule>
  </conditionalFormatting>
  <conditionalFormatting sqref="Q101">
    <cfRule type="cellIs" dxfId="328" priority="348" operator="lessThan">
      <formula>6</formula>
    </cfRule>
  </conditionalFormatting>
  <conditionalFormatting sqref="Q102">
    <cfRule type="cellIs" dxfId="327" priority="347" operator="lessThan">
      <formula>20</formula>
    </cfRule>
  </conditionalFormatting>
  <conditionalFormatting sqref="V97">
    <cfRule type="cellIs" dxfId="326" priority="346" operator="lessThan">
      <formula>1410</formula>
    </cfRule>
  </conditionalFormatting>
  <conditionalFormatting sqref="V98">
    <cfRule type="cellIs" dxfId="325" priority="345" operator="lessThan">
      <formula>27</formula>
    </cfRule>
  </conditionalFormatting>
  <conditionalFormatting sqref="V99">
    <cfRule type="cellIs" dxfId="324" priority="344" operator="lessThan">
      <formula>27</formula>
    </cfRule>
  </conditionalFormatting>
  <conditionalFormatting sqref="Q103">
    <cfRule type="cellIs" dxfId="323" priority="343" operator="lessThan">
      <formula>33</formula>
    </cfRule>
  </conditionalFormatting>
  <conditionalFormatting sqref="Q104">
    <cfRule type="cellIs" dxfId="322" priority="342" operator="lessThan">
      <formula>33</formula>
    </cfRule>
  </conditionalFormatting>
  <conditionalFormatting sqref="Q105">
    <cfRule type="cellIs" dxfId="321" priority="341" operator="lessThan">
      <formula>3</formula>
    </cfRule>
  </conditionalFormatting>
  <conditionalFormatting sqref="Q106">
    <cfRule type="cellIs" dxfId="320" priority="340" operator="lessThan">
      <formula>30</formula>
    </cfRule>
  </conditionalFormatting>
  <conditionalFormatting sqref="Q107">
    <cfRule type="cellIs" dxfId="319" priority="339" operator="lessThan">
      <formula>27</formula>
    </cfRule>
  </conditionalFormatting>
  <conditionalFormatting sqref="Q108">
    <cfRule type="cellIs" dxfId="318" priority="338" operator="lessThan">
      <formula>28</formula>
    </cfRule>
  </conditionalFormatting>
  <conditionalFormatting sqref="Q109">
    <cfRule type="cellIs" dxfId="317" priority="337" operator="lessThan">
      <formula>3</formula>
    </cfRule>
  </conditionalFormatting>
  <conditionalFormatting sqref="Q110">
    <cfRule type="cellIs" dxfId="316" priority="336" operator="lessThan">
      <formula>25</formula>
    </cfRule>
  </conditionalFormatting>
  <conditionalFormatting sqref="Q111">
    <cfRule type="cellIs" dxfId="315" priority="335" operator="lessThan">
      <formula>88</formula>
    </cfRule>
  </conditionalFormatting>
  <conditionalFormatting sqref="V107">
    <cfRule type="cellIs" dxfId="314" priority="334" operator="lessThan">
      <formula>27</formula>
    </cfRule>
  </conditionalFormatting>
  <conditionalFormatting sqref="V108">
    <cfRule type="cellIs" dxfId="313" priority="333" operator="lessThan">
      <formula>27</formula>
    </cfRule>
  </conditionalFormatting>
  <conditionalFormatting sqref="V109">
    <cfRule type="cellIs" dxfId="312" priority="332" operator="lessThan">
      <formula>2</formula>
    </cfRule>
  </conditionalFormatting>
  <conditionalFormatting sqref="V110">
    <cfRule type="cellIs" dxfId="311" priority="331" operator="lessThan">
      <formula>25</formula>
    </cfRule>
  </conditionalFormatting>
  <conditionalFormatting sqref="V111">
    <cfRule type="cellIs" dxfId="310" priority="330" operator="lessThan">
      <formula>77</formula>
    </cfRule>
  </conditionalFormatting>
  <conditionalFormatting sqref="Q112">
    <cfRule type="cellIs" dxfId="309" priority="329" operator="lessThan">
      <formula>15</formula>
    </cfRule>
  </conditionalFormatting>
  <conditionalFormatting sqref="Q113">
    <cfRule type="cellIs" dxfId="308" priority="328" operator="lessThan">
      <formula>30</formula>
    </cfRule>
  </conditionalFormatting>
  <conditionalFormatting sqref="Q114">
    <cfRule type="cellIs" dxfId="307" priority="327" operator="lessThan">
      <formula>40</formula>
    </cfRule>
  </conditionalFormatting>
  <conditionalFormatting sqref="Q115">
    <cfRule type="cellIs" dxfId="306" priority="326" operator="lessThan">
      <formula>3</formula>
    </cfRule>
  </conditionalFormatting>
  <conditionalFormatting sqref="Q117">
    <cfRule type="cellIs" dxfId="305" priority="325" operator="lessThan">
      <formula>2135</formula>
    </cfRule>
  </conditionalFormatting>
  <conditionalFormatting sqref="Q118">
    <cfRule type="cellIs" dxfId="304" priority="324" operator="lessThan">
      <formula>1494</formula>
    </cfRule>
  </conditionalFormatting>
  <conditionalFormatting sqref="Q119">
    <cfRule type="cellIs" dxfId="303" priority="323" operator="lessThan">
      <formula>30</formula>
    </cfRule>
  </conditionalFormatting>
  <conditionalFormatting sqref="V112">
    <cfRule type="cellIs" dxfId="302" priority="322" operator="lessThan">
      <formula>15</formula>
    </cfRule>
  </conditionalFormatting>
  <conditionalFormatting sqref="V113">
    <cfRule type="cellIs" dxfId="301" priority="321" operator="lessThan">
      <formula>30</formula>
    </cfRule>
  </conditionalFormatting>
  <conditionalFormatting sqref="V114">
    <cfRule type="cellIs" dxfId="300" priority="320" operator="lessThan">
      <formula>30</formula>
    </cfRule>
  </conditionalFormatting>
  <conditionalFormatting sqref="V115">
    <cfRule type="cellIs" dxfId="299" priority="319" operator="lessThan">
      <formula>2</formula>
    </cfRule>
  </conditionalFormatting>
  <conditionalFormatting sqref="V117">
    <cfRule type="cellIs" dxfId="298" priority="318" operator="lessThan">
      <formula>2086</formula>
    </cfRule>
  </conditionalFormatting>
  <conditionalFormatting sqref="V118">
    <cfRule type="cellIs" dxfId="297" priority="317" operator="lessThan">
      <formula>1484</formula>
    </cfRule>
  </conditionalFormatting>
  <conditionalFormatting sqref="V119">
    <cfRule type="cellIs" dxfId="296" priority="316" operator="lessThan">
      <formula>25</formula>
    </cfRule>
  </conditionalFormatting>
  <conditionalFormatting sqref="V120">
    <cfRule type="cellIs" dxfId="295" priority="315" operator="lessThan">
      <formula>1459</formula>
    </cfRule>
  </conditionalFormatting>
  <conditionalFormatting sqref="V121">
    <cfRule type="cellIs" dxfId="294" priority="314" operator="lessThan">
      <formula>572</formula>
    </cfRule>
  </conditionalFormatting>
  <conditionalFormatting sqref="Q120">
    <cfRule type="cellIs" dxfId="293" priority="313" operator="lessThan">
      <formula>1464</formula>
    </cfRule>
  </conditionalFormatting>
  <conditionalFormatting sqref="Q121">
    <cfRule type="cellIs" dxfId="292" priority="312" operator="lessThan">
      <formula>571</formula>
    </cfRule>
  </conditionalFormatting>
  <conditionalFormatting sqref="Q122">
    <cfRule type="cellIs" dxfId="291" priority="311" operator="lessThan">
      <formula>406</formula>
    </cfRule>
  </conditionalFormatting>
  <conditionalFormatting sqref="Q123">
    <cfRule type="cellIs" dxfId="290" priority="310" operator="lessThan">
      <formula>165</formula>
    </cfRule>
  </conditionalFormatting>
  <conditionalFormatting sqref="Q124">
    <cfRule type="cellIs" dxfId="289" priority="309" operator="lessThan">
      <formula>15</formula>
    </cfRule>
  </conditionalFormatting>
  <conditionalFormatting sqref="V122">
    <cfRule type="cellIs" dxfId="288" priority="308" operator="lessThan">
      <formula>407</formula>
    </cfRule>
  </conditionalFormatting>
  <conditionalFormatting sqref="V123">
    <cfRule type="cellIs" dxfId="287" priority="307" operator="lessThan">
      <formula>165</formula>
    </cfRule>
  </conditionalFormatting>
  <conditionalFormatting sqref="V124">
    <cfRule type="cellIs" dxfId="286" priority="306" operator="lessThan">
      <formula>15</formula>
    </cfRule>
  </conditionalFormatting>
  <conditionalFormatting sqref="Q125">
    <cfRule type="cellIs" dxfId="285" priority="305" operator="lessThan">
      <formula>150</formula>
    </cfRule>
  </conditionalFormatting>
  <conditionalFormatting sqref="Q126">
    <cfRule type="cellIs" dxfId="284" priority="304" operator="lessThan">
      <formula>40</formula>
    </cfRule>
  </conditionalFormatting>
  <conditionalFormatting sqref="Q127">
    <cfRule type="cellIs" dxfId="283" priority="303" operator="lessThan">
      <formula>30</formula>
    </cfRule>
  </conditionalFormatting>
  <conditionalFormatting sqref="Q128">
    <cfRule type="cellIs" dxfId="282" priority="302" operator="lessThan">
      <formula>12784</formula>
    </cfRule>
  </conditionalFormatting>
  <conditionalFormatting sqref="Q129">
    <cfRule type="cellIs" dxfId="281" priority="301" operator="lessThan">
      <formula>8256</formula>
    </cfRule>
  </conditionalFormatting>
  <conditionalFormatting sqref="Q130">
    <cfRule type="cellIs" dxfId="280" priority="300" operator="lessThan">
      <formula>3256</formula>
    </cfRule>
  </conditionalFormatting>
  <conditionalFormatting sqref="Q131">
    <cfRule type="cellIs" dxfId="279" priority="299" operator="lessThan">
      <formula>5000</formula>
    </cfRule>
  </conditionalFormatting>
  <conditionalFormatting sqref="Q132">
    <cfRule type="cellIs" dxfId="278" priority="298" operator="lessThan">
      <formula>1560</formula>
    </cfRule>
  </conditionalFormatting>
  <conditionalFormatting sqref="V125">
    <cfRule type="cellIs" dxfId="277" priority="297" operator="lessThan">
      <formula>150</formula>
    </cfRule>
  </conditionalFormatting>
  <conditionalFormatting sqref="V126">
    <cfRule type="cellIs" dxfId="276" priority="296" operator="lessThan">
      <formula>30</formula>
    </cfRule>
  </conditionalFormatting>
  <conditionalFormatting sqref="V128">
    <cfRule type="cellIs" dxfId="275" priority="295" operator="lessThan">
      <formula>12452</formula>
    </cfRule>
  </conditionalFormatting>
  <conditionalFormatting sqref="V129">
    <cfRule type="cellIs" dxfId="274" priority="294" operator="lessThan">
      <formula>8255</formula>
    </cfRule>
  </conditionalFormatting>
  <conditionalFormatting sqref="V130">
    <cfRule type="cellIs" dxfId="273" priority="293" operator="lessThan">
      <formula>3255</formula>
    </cfRule>
  </conditionalFormatting>
  <conditionalFormatting sqref="V131">
    <cfRule type="cellIs" dxfId="272" priority="292" operator="lessThan">
      <formula>5000</formula>
    </cfRule>
  </conditionalFormatting>
  <conditionalFormatting sqref="V132">
    <cfRule type="cellIs" dxfId="271" priority="291" operator="lessThan">
      <formula>1410</formula>
    </cfRule>
  </conditionalFormatting>
  <conditionalFormatting sqref="Q133">
    <cfRule type="cellIs" dxfId="270" priority="290" operator="lessThan">
      <formula>2810</formula>
    </cfRule>
  </conditionalFormatting>
  <conditionalFormatting sqref="Q134">
    <cfRule type="cellIs" dxfId="269" priority="289" operator="lessThan">
      <formula>1400</formula>
    </cfRule>
  </conditionalFormatting>
  <conditionalFormatting sqref="Q135">
    <cfRule type="cellIs" dxfId="268" priority="288" operator="lessThan">
      <formula>1410</formula>
    </cfRule>
  </conditionalFormatting>
  <conditionalFormatting sqref="Q136">
    <cfRule type="cellIs" dxfId="267" priority="287" operator="lessThan">
      <formula>60</formula>
    </cfRule>
  </conditionalFormatting>
  <conditionalFormatting sqref="Q137">
    <cfRule type="cellIs" dxfId="266" priority="286" operator="lessThan">
      <formula>60</formula>
    </cfRule>
  </conditionalFormatting>
  <conditionalFormatting sqref="V133">
    <cfRule type="cellIs" dxfId="265" priority="285" operator="lessThan">
      <formula>2670</formula>
    </cfRule>
  </conditionalFormatting>
  <conditionalFormatting sqref="V134">
    <cfRule type="cellIs" dxfId="264" priority="284" operator="lessThan">
      <formula>1260</formula>
    </cfRule>
  </conditionalFormatting>
  <conditionalFormatting sqref="V135">
    <cfRule type="cellIs" dxfId="263" priority="283" operator="lessThan">
      <formula>1410</formula>
    </cfRule>
  </conditionalFormatting>
  <conditionalFormatting sqref="V136">
    <cfRule type="cellIs" dxfId="262" priority="282" operator="lessThan">
      <formula>30</formula>
    </cfRule>
  </conditionalFormatting>
  <conditionalFormatting sqref="V137">
    <cfRule type="cellIs" dxfId="261" priority="281" operator="lessThan">
      <formula>30</formula>
    </cfRule>
  </conditionalFormatting>
  <conditionalFormatting sqref="Q138">
    <cfRule type="cellIs" dxfId="260" priority="280" operator="lessThan">
      <formula>98</formula>
    </cfRule>
  </conditionalFormatting>
  <conditionalFormatting sqref="Q139">
    <cfRule type="cellIs" dxfId="259" priority="279" operator="lessThan">
      <formula>15</formula>
    </cfRule>
  </conditionalFormatting>
  <conditionalFormatting sqref="Q140">
    <cfRule type="cellIs" dxfId="258" priority="278" operator="lessThan">
      <formula>40</formula>
    </cfRule>
  </conditionalFormatting>
  <conditionalFormatting sqref="Q141">
    <cfRule type="cellIs" dxfId="257" priority="277" operator="lessThan">
      <formula>40</formula>
    </cfRule>
  </conditionalFormatting>
  <conditionalFormatting sqref="Q142">
    <cfRule type="cellIs" dxfId="256" priority="276" operator="lessThan">
      <formula>3</formula>
    </cfRule>
  </conditionalFormatting>
  <conditionalFormatting sqref="Q143">
    <cfRule type="cellIs" dxfId="255" priority="275" operator="lessThan">
      <formula>210</formula>
    </cfRule>
  </conditionalFormatting>
  <conditionalFormatting sqref="Q144">
    <cfRule type="cellIs" dxfId="254" priority="274" operator="lessThan">
      <formula>130</formula>
    </cfRule>
  </conditionalFormatting>
  <conditionalFormatting sqref="V138">
    <cfRule type="cellIs" dxfId="253" priority="273" operator="lessThan">
      <formula>87</formula>
    </cfRule>
  </conditionalFormatting>
  <conditionalFormatting sqref="V139">
    <cfRule type="cellIs" dxfId="252" priority="272" operator="lessThan">
      <formula>15</formula>
    </cfRule>
  </conditionalFormatting>
  <conditionalFormatting sqref="V140">
    <cfRule type="cellIs" dxfId="251" priority="271" operator="lessThan">
      <formula>40</formula>
    </cfRule>
  </conditionalFormatting>
  <conditionalFormatting sqref="V141">
    <cfRule type="cellIs" dxfId="250" priority="270" operator="lessThan">
      <formula>30</formula>
    </cfRule>
  </conditionalFormatting>
  <conditionalFormatting sqref="V142">
    <cfRule type="cellIs" dxfId="249" priority="269" operator="lessThan">
      <formula>2</formula>
    </cfRule>
  </conditionalFormatting>
  <conditionalFormatting sqref="V143">
    <cfRule type="cellIs" dxfId="248" priority="268" operator="lessThan">
      <formula>280</formula>
    </cfRule>
  </conditionalFormatting>
  <conditionalFormatting sqref="V144">
    <cfRule type="cellIs" dxfId="247" priority="267" operator="lessThan">
      <formula>120</formula>
    </cfRule>
  </conditionalFormatting>
  <conditionalFormatting sqref="Q146">
    <cfRule type="cellIs" dxfId="246" priority="266" operator="lessThan">
      <formula>80</formula>
    </cfRule>
  </conditionalFormatting>
  <conditionalFormatting sqref="Q147">
    <cfRule type="cellIs" dxfId="245" priority="265" operator="lessThan">
      <formula>40</formula>
    </cfRule>
  </conditionalFormatting>
  <conditionalFormatting sqref="Q148">
    <cfRule type="cellIs" dxfId="244" priority="264" operator="lessThan">
      <formula>40</formula>
    </cfRule>
  </conditionalFormatting>
  <conditionalFormatting sqref="Q149">
    <cfRule type="cellIs" dxfId="243" priority="263" operator="lessThan">
      <formula>10000</formula>
    </cfRule>
  </conditionalFormatting>
  <conditionalFormatting sqref="Q150">
    <cfRule type="cellIs" dxfId="242" priority="262" operator="lessThan">
      <formula>10000</formula>
    </cfRule>
  </conditionalFormatting>
  <conditionalFormatting sqref="Q153">
    <cfRule type="cellIs" dxfId="241" priority="261" operator="lessThan">
      <formula>148140</formula>
    </cfRule>
  </conditionalFormatting>
  <conditionalFormatting sqref="V145">
    <cfRule type="cellIs" dxfId="240" priority="260" operator="lessThan">
      <formula>130</formula>
    </cfRule>
  </conditionalFormatting>
  <conditionalFormatting sqref="V146">
    <cfRule type="cellIs" dxfId="239" priority="259" operator="lessThan">
      <formula>30</formula>
    </cfRule>
  </conditionalFormatting>
  <conditionalFormatting sqref="V148">
    <cfRule type="cellIs" dxfId="238" priority="258" operator="lessThan">
      <formula>30</formula>
    </cfRule>
  </conditionalFormatting>
  <conditionalFormatting sqref="V148:V149">
    <cfRule type="cellIs" dxfId="237" priority="257" operator="lessThan">
      <formula>10000</formula>
    </cfRule>
  </conditionalFormatting>
  <conditionalFormatting sqref="V150">
    <cfRule type="cellIs" dxfId="236" priority="256" operator="lessThan">
      <formula>10000</formula>
    </cfRule>
  </conditionalFormatting>
  <conditionalFormatting sqref="V153">
    <cfRule type="cellIs" dxfId="235" priority="255" operator="lessThan">
      <formula>148135</formula>
    </cfRule>
  </conditionalFormatting>
  <conditionalFormatting sqref="Q154">
    <cfRule type="cellIs" dxfId="234" priority="254" operator="lessThan">
      <formula>114125</formula>
    </cfRule>
  </conditionalFormatting>
  <conditionalFormatting sqref="Q155">
    <cfRule type="cellIs" dxfId="233" priority="252" operator="lessThan">
      <formula>34000</formula>
    </cfRule>
  </conditionalFormatting>
  <conditionalFormatting sqref="V155">
    <cfRule type="cellIs" dxfId="232" priority="251" operator="lessThan">
      <formula>34000</formula>
    </cfRule>
  </conditionalFormatting>
  <conditionalFormatting sqref="V154">
    <cfRule type="cellIs" dxfId="231" priority="250" operator="lessThan">
      <formula>114125</formula>
    </cfRule>
  </conditionalFormatting>
  <conditionalFormatting sqref="V156">
    <cfRule type="cellIs" dxfId="230" priority="249" operator="lessThan">
      <formula>10</formula>
    </cfRule>
  </conditionalFormatting>
  <conditionalFormatting sqref="V157">
    <cfRule type="cellIs" dxfId="229" priority="248" operator="lessThan">
      <formula>500</formula>
    </cfRule>
  </conditionalFormatting>
  <conditionalFormatting sqref="V158">
    <cfRule type="cellIs" dxfId="228" priority="247" operator="lessThan">
      <formula>34010</formula>
    </cfRule>
  </conditionalFormatting>
  <conditionalFormatting sqref="V159">
    <cfRule type="cellIs" dxfId="227" priority="246" operator="lessThan">
      <formula>34000</formula>
    </cfRule>
  </conditionalFormatting>
  <conditionalFormatting sqref="V160">
    <cfRule type="cellIs" dxfId="226" priority="245" operator="lessThan">
      <formula>10</formula>
    </cfRule>
  </conditionalFormatting>
  <conditionalFormatting sqref="V161">
    <cfRule type="cellIs" dxfId="225" priority="244" operator="lessThan">
      <formula>499</formula>
    </cfRule>
  </conditionalFormatting>
  <conditionalFormatting sqref="Q156">
    <cfRule type="cellIs" dxfId="224" priority="243" operator="lessThan">
      <formula>15</formula>
    </cfRule>
  </conditionalFormatting>
  <conditionalFormatting sqref="Q157">
    <cfRule type="cellIs" dxfId="223" priority="242" operator="lessThan">
      <formula>2350</formula>
    </cfRule>
  </conditionalFormatting>
  <conditionalFormatting sqref="Q158">
    <cfRule type="cellIs" dxfId="222" priority="241" operator="lessThan">
      <formula>34015</formula>
    </cfRule>
  </conditionalFormatting>
  <conditionalFormatting sqref="Q159">
    <cfRule type="cellIs" dxfId="221" priority="240" operator="lessThan">
      <formula>34000</formula>
    </cfRule>
  </conditionalFormatting>
  <conditionalFormatting sqref="Q160">
    <cfRule type="cellIs" dxfId="220" priority="239" operator="lessThan">
      <formula>15</formula>
    </cfRule>
  </conditionalFormatting>
  <conditionalFormatting sqref="Q161">
    <cfRule type="cellIs" dxfId="219" priority="238" operator="lessThan">
      <formula>508</formula>
    </cfRule>
  </conditionalFormatting>
  <conditionalFormatting sqref="Q162">
    <cfRule type="cellIs" dxfId="218" priority="237" operator="lessThan">
      <formula>475</formula>
    </cfRule>
  </conditionalFormatting>
  <conditionalFormatting sqref="Q163">
    <cfRule type="cellIs" dxfId="217" priority="236" operator="lessThan">
      <formula>2</formula>
    </cfRule>
  </conditionalFormatting>
  <conditionalFormatting sqref="Q164">
    <cfRule type="cellIs" dxfId="216" priority="235" operator="lessThan">
      <formula>6</formula>
    </cfRule>
  </conditionalFormatting>
  <conditionalFormatting sqref="Q165">
    <cfRule type="cellIs" dxfId="215" priority="234" operator="lessThan">
      <formula>25</formula>
    </cfRule>
  </conditionalFormatting>
  <conditionalFormatting sqref="Q166">
    <cfRule type="cellIs" dxfId="214" priority="233" operator="lessThan">
      <formula>44125</formula>
    </cfRule>
  </conditionalFormatting>
  <conditionalFormatting sqref="Q167">
    <cfRule type="cellIs" dxfId="213" priority="232" operator="lessThan">
      <formula>14625</formula>
    </cfRule>
  </conditionalFormatting>
  <conditionalFormatting sqref="V162">
    <cfRule type="cellIs" dxfId="212" priority="231" operator="lessThan">
      <formula>475</formula>
    </cfRule>
  </conditionalFormatting>
  <conditionalFormatting sqref="V163">
    <cfRule type="cellIs" dxfId="211" priority="230" operator="lessThan">
      <formula>3</formula>
    </cfRule>
  </conditionalFormatting>
  <conditionalFormatting sqref="V164">
    <cfRule type="cellIs" dxfId="210" priority="229" operator="lessThan">
      <formula>6</formula>
    </cfRule>
  </conditionalFormatting>
  <conditionalFormatting sqref="V165">
    <cfRule type="cellIs" dxfId="209" priority="228" operator="lessThan">
      <formula>15</formula>
    </cfRule>
  </conditionalFormatting>
  <conditionalFormatting sqref="V166">
    <cfRule type="cellIs" dxfId="208" priority="227" operator="lessThan">
      <formula>43725</formula>
    </cfRule>
  </conditionalFormatting>
  <conditionalFormatting sqref="V167">
    <cfRule type="cellIs" dxfId="207" priority="226" operator="lessThan">
      <formula>14225</formula>
    </cfRule>
  </conditionalFormatting>
  <conditionalFormatting sqref="Q168">
    <cfRule type="cellIs" dxfId="206" priority="225" operator="lessThan">
      <formula>1800</formula>
    </cfRule>
  </conditionalFormatting>
  <conditionalFormatting sqref="Q169">
    <cfRule type="cellIs" dxfId="205" priority="224" operator="lessThan">
      <formula>1100</formula>
    </cfRule>
  </conditionalFormatting>
  <conditionalFormatting sqref="Q170">
    <cfRule type="cellIs" dxfId="204" priority="223" operator="lessThan">
      <formula>700</formula>
    </cfRule>
  </conditionalFormatting>
  <conditionalFormatting sqref="Q171">
    <cfRule type="cellIs" dxfId="203" priority="222" operator="lessThan">
      <formula>27500</formula>
    </cfRule>
  </conditionalFormatting>
  <conditionalFormatting sqref="Q172">
    <cfRule type="cellIs" dxfId="202" priority="221" operator="lessThan">
      <formula>200</formula>
    </cfRule>
  </conditionalFormatting>
  <conditionalFormatting sqref="Q173">
    <cfRule type="cellIs" dxfId="201" priority="220" operator="lessThan">
      <formula>300</formula>
    </cfRule>
  </conditionalFormatting>
  <conditionalFormatting sqref="V168">
    <cfRule type="cellIs" dxfId="200" priority="219" operator="lessThan">
      <formula>1800</formula>
    </cfRule>
  </conditionalFormatting>
  <conditionalFormatting sqref="V169">
    <cfRule type="cellIs" dxfId="199" priority="218" operator="lessThan">
      <formula>1100</formula>
    </cfRule>
  </conditionalFormatting>
  <conditionalFormatting sqref="V170">
    <cfRule type="cellIs" dxfId="198" priority="217" operator="lessThan">
      <formula>700</formula>
    </cfRule>
  </conditionalFormatting>
  <conditionalFormatting sqref="V171">
    <cfRule type="cellIs" dxfId="197" priority="216" operator="lessThan">
      <formula>27500</formula>
    </cfRule>
  </conditionalFormatting>
  <conditionalFormatting sqref="V172">
    <cfRule type="cellIs" dxfId="196" priority="215" operator="lessThan">
      <formula>200</formula>
    </cfRule>
  </conditionalFormatting>
  <conditionalFormatting sqref="V173">
    <cfRule type="cellIs" dxfId="195" priority="214" operator="lessThan">
      <formula>300</formula>
    </cfRule>
  </conditionalFormatting>
  <conditionalFormatting sqref="Q174">
    <cfRule type="cellIs" dxfId="194" priority="213" operator="lessThan">
      <formula>4550</formula>
    </cfRule>
  </conditionalFormatting>
  <conditionalFormatting sqref="Q175">
    <cfRule type="cellIs" dxfId="193" priority="212" operator="lessThan">
      <formula>100</formula>
    </cfRule>
  </conditionalFormatting>
  <conditionalFormatting sqref="Q176">
    <cfRule type="cellIs" dxfId="192" priority="211" operator="lessThan">
      <formula>4450</formula>
    </cfRule>
  </conditionalFormatting>
  <conditionalFormatting sqref="Q178">
    <cfRule type="cellIs" dxfId="191" priority="210" operator="lessThan">
      <formula>90</formula>
    </cfRule>
  </conditionalFormatting>
  <conditionalFormatting sqref="Q179">
    <cfRule type="cellIs" dxfId="190" priority="209" operator="lessThan">
      <formula>1</formula>
    </cfRule>
  </conditionalFormatting>
  <conditionalFormatting sqref="Q181">
    <cfRule type="cellIs" dxfId="189" priority="208" operator="lessThan">
      <formula>249</formula>
    </cfRule>
  </conditionalFormatting>
  <conditionalFormatting sqref="V174">
    <cfRule type="cellIs" dxfId="188" priority="207" operator="lessThan">
      <formula>4550</formula>
    </cfRule>
  </conditionalFormatting>
  <conditionalFormatting sqref="V175">
    <cfRule type="cellIs" dxfId="187" priority="206" operator="lessThan">
      <formula>100</formula>
    </cfRule>
  </conditionalFormatting>
  <conditionalFormatting sqref="V176">
    <cfRule type="cellIs" dxfId="186" priority="205" operator="lessThan">
      <formula>4450</formula>
    </cfRule>
  </conditionalFormatting>
  <conditionalFormatting sqref="V178">
    <cfRule type="cellIs" dxfId="185" priority="204" operator="lessThan">
      <formula>85</formula>
    </cfRule>
  </conditionalFormatting>
  <conditionalFormatting sqref="V179">
    <cfRule type="cellIs" dxfId="184" priority="203" operator="lessThan">
      <formula>1</formula>
    </cfRule>
  </conditionalFormatting>
  <conditionalFormatting sqref="V181">
    <cfRule type="cellIs" dxfId="183" priority="202" operator="lessThan">
      <formula>249</formula>
    </cfRule>
  </conditionalFormatting>
  <conditionalFormatting sqref="Q182">
    <cfRule type="cellIs" dxfId="182" priority="201" operator="lessThan">
      <formula>243</formula>
    </cfRule>
  </conditionalFormatting>
  <conditionalFormatting sqref="Q183">
    <cfRule type="cellIs" dxfId="181" priority="200" operator="lessThan">
      <formula>6</formula>
    </cfRule>
  </conditionalFormatting>
  <conditionalFormatting sqref="Q184">
    <cfRule type="cellIs" dxfId="180" priority="199" operator="lessThan">
      <formula>31</formula>
    </cfRule>
  </conditionalFormatting>
  <conditionalFormatting sqref="Q185">
    <cfRule type="cellIs" dxfId="179" priority="198" operator="lessThan">
      <formula>6</formula>
    </cfRule>
  </conditionalFormatting>
  <conditionalFormatting sqref="Q186">
    <cfRule type="cellIs" dxfId="178" priority="197" operator="lessThan">
      <formula>25</formula>
    </cfRule>
  </conditionalFormatting>
  <conditionalFormatting sqref="Q188">
    <cfRule type="cellIs" dxfId="177" priority="196" operator="lessThan">
      <formula>100</formula>
    </cfRule>
  </conditionalFormatting>
  <conditionalFormatting sqref="V182">
    <cfRule type="cellIs" dxfId="176" priority="195" operator="lessThan">
      <formula>243</formula>
    </cfRule>
  </conditionalFormatting>
  <conditionalFormatting sqref="V183">
    <cfRule type="cellIs" dxfId="175" priority="194" operator="lessThan">
      <formula>6</formula>
    </cfRule>
  </conditionalFormatting>
  <conditionalFormatting sqref="V184">
    <cfRule type="cellIs" dxfId="174" priority="193" operator="lessThan">
      <formula>30</formula>
    </cfRule>
  </conditionalFormatting>
  <conditionalFormatting sqref="V185">
    <cfRule type="cellIs" dxfId="173" priority="192" operator="lessThan">
      <formula>5</formula>
    </cfRule>
  </conditionalFormatting>
  <conditionalFormatting sqref="V186">
    <cfRule type="cellIs" dxfId="172" priority="191" operator="lessThan">
      <formula>25</formula>
    </cfRule>
  </conditionalFormatting>
  <conditionalFormatting sqref="V188">
    <cfRule type="cellIs" dxfId="171" priority="190" operator="lessThan">
      <formula>100</formula>
    </cfRule>
  </conditionalFormatting>
  <conditionalFormatting sqref="Q190">
    <cfRule type="cellIs" dxfId="170" priority="189" operator="lessThan">
      <formula>100</formula>
    </cfRule>
  </conditionalFormatting>
  <conditionalFormatting sqref="Q191">
    <cfRule type="cellIs" dxfId="169" priority="188" operator="lessThan">
      <formula>5</formula>
    </cfRule>
  </conditionalFormatting>
  <conditionalFormatting sqref="Q192">
    <cfRule type="cellIs" dxfId="168" priority="187" operator="lessThan">
      <formula>2</formula>
    </cfRule>
  </conditionalFormatting>
  <conditionalFormatting sqref="Q193">
    <cfRule type="cellIs" dxfId="167" priority="186" operator="lessThan">
      <formula>2</formula>
    </cfRule>
  </conditionalFormatting>
  <conditionalFormatting sqref="Q194">
    <cfRule type="cellIs" dxfId="166" priority="184" operator="lessThan">
      <formula>1</formula>
    </cfRule>
    <cfRule type="cellIs" dxfId="165" priority="185" operator="lessThan">
      <formula>2</formula>
    </cfRule>
  </conditionalFormatting>
  <conditionalFormatting sqref="V190">
    <cfRule type="cellIs" dxfId="164" priority="183" operator="lessThan">
      <formula>100</formula>
    </cfRule>
  </conditionalFormatting>
  <conditionalFormatting sqref="V191">
    <cfRule type="cellIs" dxfId="163" priority="182" operator="lessThan">
      <formula>3</formula>
    </cfRule>
  </conditionalFormatting>
  <conditionalFormatting sqref="V192">
    <cfRule type="cellIs" dxfId="162" priority="181" operator="lessThan">
      <formula>1</formula>
    </cfRule>
  </conditionalFormatting>
  <conditionalFormatting sqref="V193">
    <cfRule type="cellIs" dxfId="161" priority="180" operator="lessThan">
      <formula>1</formula>
    </cfRule>
  </conditionalFormatting>
  <conditionalFormatting sqref="V194">
    <cfRule type="cellIs" dxfId="160" priority="179" operator="lessThan">
      <formula>1</formula>
    </cfRule>
  </conditionalFormatting>
  <conditionalFormatting sqref="Q196">
    <cfRule type="cellIs" dxfId="159" priority="178" operator="lessThan">
      <formula>70</formula>
    </cfRule>
  </conditionalFormatting>
  <conditionalFormatting sqref="Q197">
    <cfRule type="cellIs" dxfId="158" priority="177" operator="lessThan">
      <formula>500</formula>
    </cfRule>
  </conditionalFormatting>
  <conditionalFormatting sqref="Q198">
    <cfRule type="cellIs" dxfId="157" priority="176" operator="lessThan">
      <formula>5</formula>
    </cfRule>
  </conditionalFormatting>
  <conditionalFormatting sqref="Q199">
    <cfRule type="cellIs" dxfId="156" priority="175" operator="lessThan">
      <formula>150</formula>
    </cfRule>
  </conditionalFormatting>
  <conditionalFormatting sqref="V196">
    <cfRule type="cellIs" dxfId="155" priority="174" operator="lessThan">
      <formula>50</formula>
    </cfRule>
  </conditionalFormatting>
  <conditionalFormatting sqref="V197">
    <cfRule type="cellIs" dxfId="154" priority="173" operator="lessThan">
      <formula>1900</formula>
    </cfRule>
  </conditionalFormatting>
  <conditionalFormatting sqref="V198">
    <cfRule type="cellIs" dxfId="153" priority="172" operator="lessThan">
      <formula>5</formula>
    </cfRule>
  </conditionalFormatting>
  <conditionalFormatting sqref="V199">
    <cfRule type="cellIs" dxfId="152" priority="171" operator="lessThan">
      <formula>1750</formula>
    </cfRule>
  </conditionalFormatting>
  <conditionalFormatting sqref="Q200">
    <cfRule type="cellIs" dxfId="151" priority="170" operator="lessThan">
      <formula>65</formula>
    </cfRule>
  </conditionalFormatting>
  <conditionalFormatting sqref="Q201">
    <cfRule type="cellIs" dxfId="150" priority="169" operator="lessThan">
      <formula>350</formula>
    </cfRule>
  </conditionalFormatting>
  <conditionalFormatting sqref="Q203">
    <cfRule type="cellIs" dxfId="149" priority="168" operator="lessThan">
      <formula>5</formula>
    </cfRule>
  </conditionalFormatting>
  <conditionalFormatting sqref="Q204">
    <cfRule type="cellIs" dxfId="148" priority="167" operator="lessThan">
      <formula>2</formula>
    </cfRule>
  </conditionalFormatting>
  <conditionalFormatting sqref="Q206">
    <cfRule type="cellIs" dxfId="147" priority="166" operator="lessThan">
      <formula>3</formula>
    </cfRule>
  </conditionalFormatting>
  <conditionalFormatting sqref="Q207">
    <cfRule type="cellIs" dxfId="146" priority="165" operator="lessThan">
      <formula>179</formula>
    </cfRule>
  </conditionalFormatting>
  <conditionalFormatting sqref="Q208">
    <cfRule type="cellIs" dxfId="145" priority="164" operator="lessThan">
      <formula>175</formula>
    </cfRule>
  </conditionalFormatting>
  <conditionalFormatting sqref="V200">
    <cfRule type="cellIs" dxfId="144" priority="163" operator="lessThan">
      <formula>45</formula>
    </cfRule>
  </conditionalFormatting>
  <conditionalFormatting sqref="V201">
    <cfRule type="cellIs" dxfId="143" priority="162" operator="lessThan">
      <formula>150</formula>
    </cfRule>
  </conditionalFormatting>
  <conditionalFormatting sqref="V203">
    <cfRule type="cellIs" dxfId="142" priority="161" operator="lessThan">
      <formula>6</formula>
    </cfRule>
  </conditionalFormatting>
  <conditionalFormatting sqref="V204">
    <cfRule type="cellIs" dxfId="141" priority="160" operator="lessThan">
      <formula>2</formula>
    </cfRule>
  </conditionalFormatting>
  <conditionalFormatting sqref="V205">
    <cfRule type="cellIs" dxfId="140" priority="159" operator="lessThan">
      <formula>1</formula>
    </cfRule>
  </conditionalFormatting>
  <conditionalFormatting sqref="V206">
    <cfRule type="cellIs" dxfId="139" priority="158" operator="lessThan">
      <formula>3</formula>
    </cfRule>
  </conditionalFormatting>
  <conditionalFormatting sqref="V207">
    <cfRule type="cellIs" dxfId="138" priority="157" operator="lessThan">
      <formula>182</formula>
    </cfRule>
  </conditionalFormatting>
  <conditionalFormatting sqref="V208">
    <cfRule type="cellIs" dxfId="137" priority="156" operator="lessThan">
      <formula>175</formula>
    </cfRule>
  </conditionalFormatting>
  <conditionalFormatting sqref="Q209">
    <cfRule type="cellIs" dxfId="136" priority="155" operator="lessThan">
      <formula>15</formula>
    </cfRule>
  </conditionalFormatting>
  <conditionalFormatting sqref="Q210">
    <cfRule type="cellIs" dxfId="135" priority="154" operator="lessThan">
      <formula>10</formula>
    </cfRule>
  </conditionalFormatting>
  <conditionalFormatting sqref="Q211">
    <cfRule type="cellIs" dxfId="134" priority="153" operator="lessThan">
      <formula>150</formula>
    </cfRule>
  </conditionalFormatting>
  <conditionalFormatting sqref="Q212">
    <cfRule type="cellIs" dxfId="133" priority="152" operator="lessThan">
      <formula>4</formula>
    </cfRule>
  </conditionalFormatting>
  <conditionalFormatting sqref="V209">
    <cfRule type="cellIs" dxfId="132" priority="151" operator="lessThan">
      <formula>15</formula>
    </cfRule>
  </conditionalFormatting>
  <conditionalFormatting sqref="V210">
    <cfRule type="cellIs" dxfId="131" priority="150" operator="lessThan">
      <formula>10</formula>
    </cfRule>
  </conditionalFormatting>
  <conditionalFormatting sqref="V211">
    <cfRule type="cellIs" dxfId="130" priority="149" operator="lessThan">
      <formula>150</formula>
    </cfRule>
  </conditionalFormatting>
  <conditionalFormatting sqref="V212">
    <cfRule type="cellIs" dxfId="129" priority="148" operator="lessThan">
      <formula>6</formula>
    </cfRule>
  </conditionalFormatting>
  <conditionalFormatting sqref="V213">
    <cfRule type="cellIs" dxfId="128" priority="147" operator="lessThan">
      <formula>1</formula>
    </cfRule>
  </conditionalFormatting>
  <conditionalFormatting sqref="V214">
    <cfRule type="cellIs" dxfId="127" priority="146" operator="lessThan">
      <formula>2</formula>
    </cfRule>
  </conditionalFormatting>
  <conditionalFormatting sqref="V215">
    <cfRule type="cellIs" dxfId="126" priority="145" operator="lessThan">
      <formula>1</formula>
    </cfRule>
  </conditionalFormatting>
  <conditionalFormatting sqref="V216">
    <cfRule type="cellIs" dxfId="125" priority="144" operator="lessThan">
      <formula>1</formula>
    </cfRule>
  </conditionalFormatting>
  <conditionalFormatting sqref="V217">
    <cfRule type="cellIs" dxfId="124" priority="143" operator="lessThan">
      <formula>65</formula>
    </cfRule>
  </conditionalFormatting>
  <conditionalFormatting sqref="V218">
    <cfRule type="cellIs" dxfId="123" priority="142" operator="lessThan">
      <formula>65</formula>
    </cfRule>
  </conditionalFormatting>
  <conditionalFormatting sqref="V220">
    <cfRule type="cellIs" dxfId="122" priority="141" operator="lessThan">
      <formula>10</formula>
    </cfRule>
  </conditionalFormatting>
  <conditionalFormatting sqref="V221">
    <cfRule type="cellIs" dxfId="121" priority="140" operator="lessThan">
      <formula>1</formula>
    </cfRule>
  </conditionalFormatting>
  <conditionalFormatting sqref="Q217">
    <cfRule type="cellIs" dxfId="120" priority="139" operator="lessThan">
      <formula>65</formula>
    </cfRule>
  </conditionalFormatting>
  <conditionalFormatting sqref="Q218">
    <cfRule type="cellIs" dxfId="119" priority="138" operator="lessThan">
      <formula>65</formula>
    </cfRule>
  </conditionalFormatting>
  <conditionalFormatting sqref="Q220">
    <cfRule type="cellIs" dxfId="118" priority="137" operator="lessThan">
      <formula>8</formula>
    </cfRule>
  </conditionalFormatting>
  <conditionalFormatting sqref="V223">
    <cfRule type="cellIs" dxfId="117" priority="136" operator="lessThan">
      <formula>1</formula>
    </cfRule>
  </conditionalFormatting>
  <conditionalFormatting sqref="V225">
    <cfRule type="cellIs" dxfId="116" priority="135" operator="lessThan">
      <formula>5</formula>
    </cfRule>
  </conditionalFormatting>
  <conditionalFormatting sqref="V226">
    <cfRule type="cellIs" dxfId="115" priority="134" operator="lessThan">
      <formula>1</formula>
    </cfRule>
  </conditionalFormatting>
  <conditionalFormatting sqref="V227">
    <cfRule type="cellIs" dxfId="114" priority="133" operator="lessThan">
      <formula>1</formula>
    </cfRule>
  </conditionalFormatting>
  <conditionalFormatting sqref="V228">
    <cfRule type="cellIs" dxfId="113" priority="132" operator="lessThan">
      <formula>1</formula>
    </cfRule>
  </conditionalFormatting>
  <conditionalFormatting sqref="V229">
    <cfRule type="cellIs" dxfId="112" priority="131" operator="lessThan">
      <formula>1</formula>
    </cfRule>
  </conditionalFormatting>
  <conditionalFormatting sqref="V230">
    <cfRule type="cellIs" dxfId="111" priority="130" operator="lessThan">
      <formula>1</formula>
    </cfRule>
  </conditionalFormatting>
  <conditionalFormatting sqref="V233">
    <cfRule type="cellIs" dxfId="110" priority="129" operator="lessThan">
      <formula>4</formula>
    </cfRule>
  </conditionalFormatting>
  <conditionalFormatting sqref="Q225">
    <cfRule type="cellIs" dxfId="109" priority="128" operator="lessThan">
      <formula>5</formula>
    </cfRule>
  </conditionalFormatting>
  <conditionalFormatting sqref="Q227">
    <cfRule type="cellIs" dxfId="108" priority="127" operator="lessThan">
      <formula>1</formula>
    </cfRule>
  </conditionalFormatting>
  <conditionalFormatting sqref="Q228">
    <cfRule type="cellIs" dxfId="107" priority="126" operator="lessThan">
      <formula>1</formula>
    </cfRule>
  </conditionalFormatting>
  <conditionalFormatting sqref="Q229">
    <cfRule type="cellIs" dxfId="106" priority="125" operator="lessThan">
      <formula>1</formula>
    </cfRule>
  </conditionalFormatting>
  <conditionalFormatting sqref="Q231">
    <cfRule type="cellIs" dxfId="105" priority="124" operator="lessThan">
      <formula>1</formula>
    </cfRule>
  </conditionalFormatting>
  <conditionalFormatting sqref="Q232">
    <cfRule type="cellIs" dxfId="104" priority="123" operator="lessThan">
      <formula>1</formula>
    </cfRule>
  </conditionalFormatting>
  <conditionalFormatting sqref="Q233">
    <cfRule type="cellIs" dxfId="103" priority="122" operator="lessThan">
      <formula>3</formula>
    </cfRule>
  </conditionalFormatting>
  <conditionalFormatting sqref="Q234">
    <cfRule type="cellIs" dxfId="102" priority="121" operator="lessThan">
      <formula>1</formula>
    </cfRule>
  </conditionalFormatting>
  <conditionalFormatting sqref="Q235">
    <cfRule type="cellIs" dxfId="101" priority="120" operator="lessThan">
      <formula>1</formula>
    </cfRule>
  </conditionalFormatting>
  <conditionalFormatting sqref="Q238">
    <cfRule type="cellIs" dxfId="100" priority="119" operator="lessThan">
      <formula>1</formula>
    </cfRule>
  </conditionalFormatting>
  <conditionalFormatting sqref="Q240">
    <cfRule type="cellIs" dxfId="99" priority="118" operator="lessThan">
      <formula>1</formula>
    </cfRule>
  </conditionalFormatting>
  <conditionalFormatting sqref="V234">
    <cfRule type="cellIs" dxfId="98" priority="117" operator="lessThan">
      <formula>1</formula>
    </cfRule>
  </conditionalFormatting>
  <conditionalFormatting sqref="V236">
    <cfRule type="cellIs" dxfId="97" priority="116" operator="lessThan">
      <formula>1</formula>
    </cfRule>
  </conditionalFormatting>
  <conditionalFormatting sqref="V237">
    <cfRule type="cellIs" dxfId="96" priority="115" operator="lessThan">
      <formula>1</formula>
    </cfRule>
  </conditionalFormatting>
  <conditionalFormatting sqref="V239">
    <cfRule type="cellIs" dxfId="95" priority="114" operator="lessThan">
      <formula>1</formula>
    </cfRule>
  </conditionalFormatting>
  <conditionalFormatting sqref="V242">
    <cfRule type="cellIs" dxfId="94" priority="113" operator="lessThan">
      <formula>1</formula>
    </cfRule>
  </conditionalFormatting>
  <conditionalFormatting sqref="V243">
    <cfRule type="cellIs" dxfId="93" priority="112" operator="lessThan">
      <formula>1</formula>
    </cfRule>
  </conditionalFormatting>
  <conditionalFormatting sqref="Q242">
    <cfRule type="cellIs" dxfId="92" priority="111" operator="lessThan">
      <formula>1</formula>
    </cfRule>
  </conditionalFormatting>
  <conditionalFormatting sqref="Q243">
    <cfRule type="cellIs" dxfId="91" priority="110" operator="lessThan">
      <formula>1</formula>
    </cfRule>
  </conditionalFormatting>
  <conditionalFormatting sqref="V250">
    <cfRule type="cellIs" dxfId="90" priority="109" operator="lessThan">
      <formula>20</formula>
    </cfRule>
  </conditionalFormatting>
  <conditionalFormatting sqref="V251">
    <cfRule type="cellIs" dxfId="89" priority="108" operator="lessThan">
      <formula>90</formula>
    </cfRule>
  </conditionalFormatting>
  <conditionalFormatting sqref="V252">
    <cfRule type="cellIs" dxfId="88" priority="107" operator="lessThan">
      <formula>5</formula>
    </cfRule>
  </conditionalFormatting>
  <conditionalFormatting sqref="V253">
    <cfRule type="cellIs" dxfId="87" priority="106" operator="lessThan">
      <formula>10</formula>
    </cfRule>
  </conditionalFormatting>
  <conditionalFormatting sqref="V254">
    <cfRule type="cellIs" dxfId="86" priority="105" operator="lessThan">
      <formula>90</formula>
    </cfRule>
  </conditionalFormatting>
  <conditionalFormatting sqref="V257">
    <cfRule type="cellIs" dxfId="85" priority="104" operator="lessThan">
      <formula>100</formula>
    </cfRule>
  </conditionalFormatting>
  <conditionalFormatting sqref="V259">
    <cfRule type="cellIs" dxfId="84" priority="103" operator="lessThan">
      <formula>6</formula>
    </cfRule>
  </conditionalFormatting>
  <conditionalFormatting sqref="V260">
    <cfRule type="cellIs" dxfId="83" priority="102" operator="lessThan">
      <formula>1</formula>
    </cfRule>
  </conditionalFormatting>
  <conditionalFormatting sqref="V262">
    <cfRule type="cellIs" dxfId="82" priority="101" operator="lessThan">
      <formula>1</formula>
    </cfRule>
  </conditionalFormatting>
  <conditionalFormatting sqref="V263">
    <cfRule type="cellIs" dxfId="81" priority="100" operator="lessThan">
      <formula>2</formula>
    </cfRule>
  </conditionalFormatting>
  <conditionalFormatting sqref="Q259">
    <cfRule type="cellIs" dxfId="80" priority="99" operator="lessThan">
      <formula>5</formula>
    </cfRule>
  </conditionalFormatting>
  <conditionalFormatting sqref="Q263">
    <cfRule type="cellIs" dxfId="79" priority="98" operator="lessThan">
      <formula>1</formula>
    </cfRule>
  </conditionalFormatting>
  <conditionalFormatting sqref="Q266">
    <cfRule type="cellIs" dxfId="78" priority="97" operator="lessThan">
      <formula>1</formula>
    </cfRule>
  </conditionalFormatting>
  <conditionalFormatting sqref="V267">
    <cfRule type="cellIs" dxfId="77" priority="96" operator="lessThan">
      <formula>1</formula>
    </cfRule>
  </conditionalFormatting>
  <conditionalFormatting sqref="V268">
    <cfRule type="cellIs" dxfId="76" priority="95" operator="lessThan">
      <formula>1</formula>
    </cfRule>
  </conditionalFormatting>
  <conditionalFormatting sqref="V269">
    <cfRule type="cellIs" dxfId="75" priority="94" operator="lessThan">
      <formula>3</formula>
    </cfRule>
  </conditionalFormatting>
  <conditionalFormatting sqref="V270">
    <cfRule type="cellIs" dxfId="74" priority="93" operator="lessThan">
      <formula>3</formula>
    </cfRule>
  </conditionalFormatting>
  <conditionalFormatting sqref="V271">
    <cfRule type="cellIs" dxfId="73" priority="92" operator="lessThan">
      <formula>3</formula>
    </cfRule>
  </conditionalFormatting>
  <conditionalFormatting sqref="Q269">
    <cfRule type="cellIs" dxfId="72" priority="91" operator="lessThan">
      <formula>3</formula>
    </cfRule>
  </conditionalFormatting>
  <conditionalFormatting sqref="Q270">
    <cfRule type="cellIs" dxfId="71" priority="90" operator="lessThan">
      <formula>3</formula>
    </cfRule>
  </conditionalFormatting>
  <conditionalFormatting sqref="Q271">
    <cfRule type="cellIs" dxfId="70" priority="89" operator="lessThan">
      <formula>3</formula>
    </cfRule>
  </conditionalFormatting>
  <conditionalFormatting sqref="Q272">
    <cfRule type="cellIs" dxfId="69" priority="88" operator="lessThan">
      <formula>1</formula>
    </cfRule>
  </conditionalFormatting>
  <conditionalFormatting sqref="Q273">
    <cfRule type="cellIs" dxfId="68" priority="87" operator="lessThan">
      <formula>1</formula>
    </cfRule>
  </conditionalFormatting>
  <conditionalFormatting sqref="V274">
    <cfRule type="cellIs" dxfId="67" priority="86" operator="lessThan">
      <formula>227</formula>
    </cfRule>
  </conditionalFormatting>
  <conditionalFormatting sqref="V276">
    <cfRule type="cellIs" dxfId="66" priority="85" operator="lessThan">
      <formula>10</formula>
    </cfRule>
  </conditionalFormatting>
  <conditionalFormatting sqref="V277">
    <cfRule type="cellIs" dxfId="65" priority="84" operator="lessThan">
      <formula>15</formula>
    </cfRule>
  </conditionalFormatting>
  <conditionalFormatting sqref="V278">
    <cfRule type="cellIs" dxfId="64" priority="83" operator="lessThan">
      <formula>40</formula>
    </cfRule>
  </conditionalFormatting>
  <conditionalFormatting sqref="V279">
    <cfRule type="cellIs" dxfId="63" priority="82" operator="lessThan">
      <formula>150</formula>
    </cfRule>
  </conditionalFormatting>
  <conditionalFormatting sqref="Q274">
    <cfRule type="cellIs" dxfId="62" priority="81" operator="lessThan">
      <formula>183</formula>
    </cfRule>
  </conditionalFormatting>
  <conditionalFormatting sqref="Q276">
    <cfRule type="cellIs" dxfId="61" priority="79" operator="lessThan">
      <formula>20</formula>
    </cfRule>
    <cfRule type="cellIs" dxfId="60" priority="80" operator="lessThan">
      <formula>20</formula>
    </cfRule>
  </conditionalFormatting>
  <conditionalFormatting sqref="Q279">
    <cfRule type="cellIs" dxfId="59" priority="78" operator="lessThan">
      <formula>150</formula>
    </cfRule>
  </conditionalFormatting>
  <conditionalFormatting sqref="Q280">
    <cfRule type="cellIs" dxfId="58" priority="77" operator="lessThan">
      <formula>13</formula>
    </cfRule>
  </conditionalFormatting>
  <conditionalFormatting sqref="Q281">
    <cfRule type="cellIs" dxfId="57" priority="76" operator="lessThan">
      <formula>93</formula>
    </cfRule>
  </conditionalFormatting>
  <conditionalFormatting sqref="Q282">
    <cfRule type="cellIs" dxfId="56" priority="75" operator="lessThan">
      <formula>15</formula>
    </cfRule>
  </conditionalFormatting>
  <conditionalFormatting sqref="Q283">
    <cfRule type="cellIs" dxfId="55" priority="74" operator="lessThan">
      <formula>5</formula>
    </cfRule>
  </conditionalFormatting>
  <conditionalFormatting sqref="V280">
    <cfRule type="cellIs" dxfId="54" priority="73" operator="lessThan">
      <formula>12</formula>
    </cfRule>
  </conditionalFormatting>
  <conditionalFormatting sqref="V281">
    <cfRule type="cellIs" dxfId="53" priority="72" operator="lessThan">
      <formula>87</formula>
    </cfRule>
  </conditionalFormatting>
  <conditionalFormatting sqref="V282">
    <cfRule type="cellIs" dxfId="52" priority="71" operator="lessThan">
      <formula>10</formula>
    </cfRule>
  </conditionalFormatting>
  <conditionalFormatting sqref="V283">
    <cfRule type="cellIs" dxfId="51" priority="70" operator="lessThan">
      <formula>5</formula>
    </cfRule>
  </conditionalFormatting>
  <conditionalFormatting sqref="V284">
    <cfRule type="cellIs" dxfId="50" priority="69" operator="lessThan">
      <formula>5</formula>
    </cfRule>
  </conditionalFormatting>
  <conditionalFormatting sqref="V286">
    <cfRule type="cellIs" dxfId="49" priority="68" operator="lessThan">
      <formula>77</formula>
    </cfRule>
  </conditionalFormatting>
  <conditionalFormatting sqref="V287:V288">
    <cfRule type="cellIs" dxfId="48" priority="67" operator="lessThan">
      <formula>52</formula>
    </cfRule>
  </conditionalFormatting>
  <conditionalFormatting sqref="V289">
    <cfRule type="cellIs" dxfId="47" priority="66" operator="lessThan">
      <formula>25</formula>
    </cfRule>
  </conditionalFormatting>
  <conditionalFormatting sqref="V291">
    <cfRule type="cellIs" dxfId="46" priority="65" operator="lessThan">
      <formula>16500</formula>
    </cfRule>
  </conditionalFormatting>
  <conditionalFormatting sqref="V292">
    <cfRule type="cellIs" dxfId="45" priority="64" operator="lessThan">
      <formula>6250</formula>
    </cfRule>
  </conditionalFormatting>
  <conditionalFormatting sqref="V293">
    <cfRule type="cellIs" dxfId="44" priority="63" operator="lessThan">
      <formula>10000</formula>
    </cfRule>
  </conditionalFormatting>
  <conditionalFormatting sqref="V294">
    <cfRule type="cellIs" dxfId="43" priority="62" operator="lessThan">
      <formula>250</formula>
    </cfRule>
  </conditionalFormatting>
  <conditionalFormatting sqref="Q284">
    <cfRule type="cellIs" dxfId="42" priority="61" operator="lessThan">
      <formula>5</formula>
    </cfRule>
  </conditionalFormatting>
  <conditionalFormatting sqref="Q285">
    <cfRule type="cellIs" dxfId="41" priority="60" operator="lessThan">
      <formula>5</formula>
    </cfRule>
  </conditionalFormatting>
  <conditionalFormatting sqref="Q286">
    <cfRule type="cellIs" dxfId="40" priority="59" operator="lessThan">
      <formula>78</formula>
    </cfRule>
  </conditionalFormatting>
  <conditionalFormatting sqref="Q287:Q288">
    <cfRule type="cellIs" dxfId="39" priority="58" operator="lessThan">
      <formula>53</formula>
    </cfRule>
  </conditionalFormatting>
  <conditionalFormatting sqref="Q289">
    <cfRule type="cellIs" dxfId="38" priority="57" operator="lessThan">
      <formula>25</formula>
    </cfRule>
  </conditionalFormatting>
  <conditionalFormatting sqref="Q291">
    <cfRule type="cellIs" dxfId="37" priority="54" operator="lessThan">
      <formula>16250</formula>
    </cfRule>
    <cfRule type="cellIs" dxfId="36" priority="56" operator="lessThan">
      <formula>16250</formula>
    </cfRule>
  </conditionalFormatting>
  <conditionalFormatting sqref="Q292">
    <cfRule type="cellIs" dxfId="35" priority="55" operator="lessThan">
      <formula>6250</formula>
    </cfRule>
  </conditionalFormatting>
  <conditionalFormatting sqref="Q293">
    <cfRule type="cellIs" dxfId="34" priority="53" operator="lessThan">
      <formula>10000</formula>
    </cfRule>
  </conditionalFormatting>
  <conditionalFormatting sqref="V296">
    <cfRule type="cellIs" dxfId="33" priority="52" operator="lessThan">
      <formula>5</formula>
    </cfRule>
  </conditionalFormatting>
  <conditionalFormatting sqref="Q301">
    <cfRule type="cellIs" dxfId="32" priority="51" operator="lessThan">
      <formula>6</formula>
    </cfRule>
  </conditionalFormatting>
  <conditionalFormatting sqref="Q302">
    <cfRule type="cellIs" dxfId="31" priority="50" operator="lessThan">
      <formula>35</formula>
    </cfRule>
  </conditionalFormatting>
  <conditionalFormatting sqref="Q303">
    <cfRule type="cellIs" dxfId="30" priority="49" operator="lessThan">
      <formula>32</formula>
    </cfRule>
  </conditionalFormatting>
  <conditionalFormatting sqref="Q304">
    <cfRule type="cellIs" dxfId="29" priority="48" operator="lessThan">
      <formula>3</formula>
    </cfRule>
  </conditionalFormatting>
  <conditionalFormatting sqref="V301">
    <cfRule type="cellIs" dxfId="28" priority="47" operator="lessThan">
      <formula>6</formula>
    </cfRule>
  </conditionalFormatting>
  <conditionalFormatting sqref="V302">
    <cfRule type="cellIs" dxfId="27" priority="46" operator="lessThan">
      <formula>35</formula>
    </cfRule>
  </conditionalFormatting>
  <conditionalFormatting sqref="V303">
    <cfRule type="cellIs" dxfId="26" priority="45" operator="lessThan">
      <formula>32</formula>
    </cfRule>
  </conditionalFormatting>
  <conditionalFormatting sqref="V304">
    <cfRule type="cellIs" dxfId="25" priority="44" operator="lessThan">
      <formula>3</formula>
    </cfRule>
  </conditionalFormatting>
  <conditionalFormatting sqref="V306">
    <cfRule type="cellIs" dxfId="24" priority="43" operator="lessThan">
      <formula>1</formula>
    </cfRule>
  </conditionalFormatting>
  <conditionalFormatting sqref="Q306">
    <cfRule type="cellIs" dxfId="23" priority="42" operator="lessThan">
      <formula>1</formula>
    </cfRule>
  </conditionalFormatting>
  <conditionalFormatting sqref="Q307">
    <cfRule type="cellIs" dxfId="22" priority="41" operator="lessThan">
      <formula>40</formula>
    </cfRule>
  </conditionalFormatting>
  <conditionalFormatting sqref="Q308">
    <cfRule type="cellIs" dxfId="21" priority="40" operator="lessThan">
      <formula>1</formula>
    </cfRule>
  </conditionalFormatting>
  <conditionalFormatting sqref="Q310">
    <cfRule type="cellIs" dxfId="20" priority="39" operator="lessThan">
      <formula>40</formula>
    </cfRule>
  </conditionalFormatting>
  <conditionalFormatting sqref="Q311">
    <cfRule type="cellIs" dxfId="19" priority="38" operator="lessThan">
      <formula>114125</formula>
    </cfRule>
  </conditionalFormatting>
  <conditionalFormatting sqref="Q312">
    <cfRule type="cellIs" dxfId="18" priority="37" operator="lessThan">
      <formula>69125</formula>
    </cfRule>
  </conditionalFormatting>
  <conditionalFormatting sqref="Q313">
    <cfRule type="cellIs" dxfId="17" priority="36" operator="lessThan">
      <formula>45000</formula>
    </cfRule>
  </conditionalFormatting>
  <conditionalFormatting sqref="V311">
    <cfRule type="cellIs" dxfId="16" priority="35" operator="lessThan">
      <formula>114125</formula>
    </cfRule>
  </conditionalFormatting>
  <conditionalFormatting sqref="V312">
    <cfRule type="cellIs" dxfId="15" priority="34" operator="lessThan">
      <formula>69125</formula>
    </cfRule>
  </conditionalFormatting>
  <conditionalFormatting sqref="V313">
    <cfRule type="cellIs" dxfId="14" priority="33" operator="lessThan">
      <formula>45000</formula>
    </cfRule>
  </conditionalFormatting>
  <conditionalFormatting sqref="E70">
    <cfRule type="cellIs" dxfId="13" priority="32" operator="lessThan">
      <formula>100</formula>
    </cfRule>
  </conditionalFormatting>
  <conditionalFormatting sqref="E245">
    <cfRule type="cellIs" dxfId="12" priority="13" operator="equal">
      <formula>2</formula>
    </cfRule>
    <cfRule type="cellIs" dxfId="11" priority="12" operator="equal">
      <formula>2</formula>
    </cfRule>
    <cfRule type="cellIs" dxfId="10" priority="11" operator="equal">
      <formula>2</formula>
    </cfRule>
    <cfRule type="cellIs" dxfId="9" priority="10" operator="lessThan">
      <formula>2</formula>
    </cfRule>
  </conditionalFormatting>
  <conditionalFormatting sqref="L245">
    <cfRule type="cellIs" dxfId="8" priority="9" operator="lessThan">
      <formula>1</formula>
    </cfRule>
  </conditionalFormatting>
  <conditionalFormatting sqref="Q245">
    <cfRule type="cellIs" dxfId="7" priority="8" operator="lessThan">
      <formula>1</formula>
    </cfRule>
  </conditionalFormatting>
  <conditionalFormatting sqref="V288">
    <cfRule type="cellIs" dxfId="6" priority="7" operator="lessThan">
      <formula>5</formula>
    </cfRule>
    <cfRule type="cellIs" dxfId="5" priority="6" operator="lessThan">
      <formula>5</formula>
    </cfRule>
    <cfRule type="cellIs" dxfId="4" priority="1" operator="lessThan">
      <formula>5</formula>
    </cfRule>
  </conditionalFormatting>
  <conditionalFormatting sqref="Q288">
    <cfRule type="cellIs" dxfId="3" priority="5" operator="lessThan">
      <formula>5</formula>
    </cfRule>
    <cfRule type="cellIs" dxfId="2" priority="2" operator="lessThan">
      <formula>5</formula>
    </cfRule>
  </conditionalFormatting>
  <conditionalFormatting sqref="G288">
    <cfRule type="cellIs" dxfId="1" priority="4" operator="lessThan">
      <formula>5</formula>
    </cfRule>
  </conditionalFormatting>
  <conditionalFormatting sqref="L288">
    <cfRule type="cellIs" dxfId="0" priority="3" operator="lessThan">
      <formula>5</formula>
    </cfRule>
  </conditionalFormatting>
  <printOptions horizontalCentered="1" headings="1"/>
  <pageMargins left="0" right="0" top="0.39370078740157483" bottom="0" header="0" footer="0"/>
  <pageSetup paperSize="9" scale="82" orientation="landscape" horizontalDpi="4294967295" verticalDpi="4294967295" r:id="rId1"/>
  <headerFooter>
    <oddHeader>Page &amp;P</oddHeader>
    <oddFooter>&amp;LPRPLMNAT&amp;CPage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5"/>
  <sheetViews>
    <sheetView workbookViewId="0">
      <selection activeCell="B4" sqref="B4"/>
    </sheetView>
  </sheetViews>
  <sheetFormatPr defaultRowHeight="14.25"/>
  <sheetData>
    <row r="3" spans="2:2">
      <c r="B3" t="s">
        <v>503</v>
      </c>
    </row>
    <row r="5" spans="2:2">
      <c r="B5" t="s">
        <v>502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secretary</vt:lpstr>
      <vt:lpstr>สูตร</vt:lpstr>
      <vt:lpstr>secretary!Print_Titles</vt:lpstr>
      <vt:lpstr>ฟ286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PRPLMNAT</dc:creator>
  <cp:lastModifiedBy>Weraya</cp:lastModifiedBy>
  <cp:lastPrinted>2014-11-13T02:43:23Z</cp:lastPrinted>
  <dcterms:created xsi:type="dcterms:W3CDTF">2010-01-14T09:58:19Z</dcterms:created>
  <dcterms:modified xsi:type="dcterms:W3CDTF">2015-09-23T08:38:43Z</dcterms:modified>
</cp:coreProperties>
</file>