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ckup 570718\สถิติ สบ. 2556 - 57\"/>
    </mc:Choice>
  </mc:AlternateContent>
  <bookViews>
    <workbookView showHorizontalScroll="0" showVerticalScroll="0" showSheetTabs="0" xWindow="0" yWindow="0" windowWidth="19080" windowHeight="2745"/>
  </bookViews>
  <sheets>
    <sheet name="sep" sheetId="3" r:id="rId1"/>
  </sheets>
  <definedNames>
    <definedName name="_xlnm.Print_Area" localSheetId="0">sep!$A$1:$AB$328</definedName>
    <definedName name="_xlnm.Print_Titles" localSheetId="0">sep!$3:$5</definedName>
  </definedNames>
  <calcPr calcId="152511"/>
</workbook>
</file>

<file path=xl/calcChain.xml><?xml version="1.0" encoding="utf-8"?>
<calcChain xmlns="http://schemas.openxmlformats.org/spreadsheetml/2006/main">
  <c r="V177" i="3" l="1"/>
  <c r="Q177" i="3"/>
  <c r="L177" i="3"/>
  <c r="G177" i="3"/>
  <c r="V103" i="3"/>
  <c r="Q103" i="3"/>
  <c r="L103" i="3"/>
  <c r="G103" i="3"/>
  <c r="E103" i="3" l="1"/>
  <c r="Y310" i="3" l="1"/>
  <c r="Y308" i="3" s="1"/>
  <c r="X310" i="3"/>
  <c r="W310" i="3"/>
  <c r="W308" i="3" s="1"/>
  <c r="T310" i="3"/>
  <c r="T308" i="3" s="1"/>
  <c r="S310" i="3"/>
  <c r="S308" i="3" s="1"/>
  <c r="R310" i="3"/>
  <c r="R308" i="3" s="1"/>
  <c r="O310" i="3"/>
  <c r="O308" i="3" s="1"/>
  <c r="N310" i="3"/>
  <c r="M310" i="3"/>
  <c r="M308" i="3" s="1"/>
  <c r="J310" i="3"/>
  <c r="J308" i="3" s="1"/>
  <c r="I310" i="3"/>
  <c r="I308" i="3" s="1"/>
  <c r="H310" i="3"/>
  <c r="H308" i="3" s="1"/>
  <c r="V309" i="3"/>
  <c r="Q309" i="3"/>
  <c r="L309" i="3"/>
  <c r="G309" i="3"/>
  <c r="Q310" i="3" l="1"/>
  <c r="Q308" i="3" s="1"/>
  <c r="V310" i="3"/>
  <c r="V308" i="3" s="1"/>
  <c r="L310" i="3"/>
  <c r="L308" i="3" s="1"/>
  <c r="N308" i="3"/>
  <c r="G310" i="3"/>
  <c r="G308" i="3" s="1"/>
  <c r="X308" i="3"/>
  <c r="E309" i="3" l="1"/>
  <c r="V270" i="3"/>
  <c r="Q270" i="3"/>
  <c r="L270" i="3"/>
  <c r="G270" i="3"/>
  <c r="V269" i="3"/>
  <c r="Q269" i="3"/>
  <c r="L269" i="3"/>
  <c r="E269" i="3" s="1"/>
  <c r="G269" i="3"/>
  <c r="V155" i="3"/>
  <c r="Q155" i="3"/>
  <c r="L155" i="3"/>
  <c r="G155" i="3"/>
  <c r="V154" i="3"/>
  <c r="Q154" i="3"/>
  <c r="L154" i="3"/>
  <c r="G154" i="3"/>
  <c r="V153" i="3"/>
  <c r="Q153" i="3"/>
  <c r="L153" i="3"/>
  <c r="G153" i="3"/>
  <c r="Y152" i="3"/>
  <c r="X152" i="3"/>
  <c r="W152" i="3"/>
  <c r="U152" i="3"/>
  <c r="T152" i="3"/>
  <c r="S152" i="3"/>
  <c r="R152" i="3"/>
  <c r="P152" i="3"/>
  <c r="O152" i="3"/>
  <c r="N152" i="3"/>
  <c r="M152" i="3"/>
  <c r="K152" i="3"/>
  <c r="J152" i="3"/>
  <c r="I152" i="3"/>
  <c r="H152" i="3"/>
  <c r="F152" i="3"/>
  <c r="D152" i="3"/>
  <c r="E153" i="3" l="1"/>
  <c r="E155" i="3"/>
  <c r="L152" i="3"/>
  <c r="E154" i="3"/>
  <c r="Q152" i="3"/>
  <c r="E270" i="3"/>
  <c r="V152" i="3"/>
  <c r="G152" i="3"/>
  <c r="E152" i="3" l="1"/>
  <c r="E308" i="3"/>
  <c r="L272" i="3" l="1"/>
  <c r="L271" i="3"/>
  <c r="G272" i="3"/>
  <c r="G271" i="3"/>
  <c r="Q272" i="3"/>
  <c r="Q271" i="3"/>
  <c r="V272" i="3"/>
  <c r="V271" i="3"/>
  <c r="G307" i="3"/>
  <c r="L307" i="3"/>
  <c r="Q307" i="3"/>
  <c r="V307" i="3"/>
  <c r="J267" i="3"/>
  <c r="I267" i="3"/>
  <c r="H267" i="3"/>
  <c r="O267" i="3"/>
  <c r="N267" i="3"/>
  <c r="M267" i="3"/>
  <c r="T267" i="3"/>
  <c r="S267" i="3"/>
  <c r="R267" i="3"/>
  <c r="X267" i="3"/>
  <c r="W267" i="3"/>
  <c r="Y267" i="3"/>
  <c r="J264" i="3"/>
  <c r="I264" i="3"/>
  <c r="H264" i="3"/>
  <c r="O264" i="3"/>
  <c r="N264" i="3"/>
  <c r="M264" i="3"/>
  <c r="T264" i="3"/>
  <c r="S264" i="3"/>
  <c r="R264" i="3"/>
  <c r="X264" i="3"/>
  <c r="W264" i="3"/>
  <c r="Y264" i="3"/>
  <c r="E271" i="3" l="1"/>
  <c r="E272" i="3"/>
  <c r="E307" i="3"/>
  <c r="G128" i="3"/>
  <c r="V128" i="3"/>
  <c r="L128" i="3"/>
  <c r="Q128" i="3"/>
  <c r="V266" i="3" l="1"/>
  <c r="V264" i="3" s="1"/>
  <c r="V265" i="3"/>
  <c r="Q266" i="3"/>
  <c r="Q264" i="3" s="1"/>
  <c r="Q265" i="3"/>
  <c r="L266" i="3"/>
  <c r="L264" i="3" s="1"/>
  <c r="L265" i="3"/>
  <c r="G266" i="3"/>
  <c r="G264" i="3" s="1"/>
  <c r="G265" i="3"/>
  <c r="H46" i="3" l="1"/>
  <c r="H10" i="3" s="1"/>
  <c r="J303" i="3" l="1"/>
  <c r="I303" i="3"/>
  <c r="H303" i="3"/>
  <c r="O303" i="3"/>
  <c r="N303" i="3"/>
  <c r="M303" i="3"/>
  <c r="T303" i="3"/>
  <c r="S303" i="3"/>
  <c r="R303" i="3"/>
  <c r="Y303" i="3"/>
  <c r="X303" i="3"/>
  <c r="W303" i="3"/>
  <c r="J49" i="3" l="1"/>
  <c r="I49" i="3"/>
  <c r="H49" i="3"/>
  <c r="O49" i="3"/>
  <c r="N49" i="3"/>
  <c r="M49" i="3"/>
  <c r="T49" i="3"/>
  <c r="S49" i="3"/>
  <c r="R49" i="3"/>
  <c r="Y49" i="3"/>
  <c r="X49" i="3"/>
  <c r="W49" i="3"/>
  <c r="G306" i="3" l="1"/>
  <c r="G305" i="3"/>
  <c r="G304" i="3"/>
  <c r="G303" i="3" s="1"/>
  <c r="G302" i="3"/>
  <c r="G301" i="3"/>
  <c r="J300" i="3"/>
  <c r="I300" i="3"/>
  <c r="H300" i="3"/>
  <c r="G299" i="3"/>
  <c r="G298" i="3"/>
  <c r="J297" i="3"/>
  <c r="J145" i="3" s="1"/>
  <c r="J144" i="3" s="1"/>
  <c r="J59" i="3" s="1"/>
  <c r="I297" i="3"/>
  <c r="I145" i="3" s="1"/>
  <c r="I144" i="3" s="1"/>
  <c r="I59" i="3" s="1"/>
  <c r="H297" i="3"/>
  <c r="H145" i="3" s="1"/>
  <c r="H144" i="3" s="1"/>
  <c r="H59" i="3" s="1"/>
  <c r="G295" i="3"/>
  <c r="J294" i="3"/>
  <c r="I294" i="3"/>
  <c r="H294" i="3"/>
  <c r="G294" i="3"/>
  <c r="G293" i="3"/>
  <c r="G292" i="3"/>
  <c r="G291" i="3"/>
  <c r="J290" i="3"/>
  <c r="I290" i="3"/>
  <c r="H290" i="3"/>
  <c r="H289" i="3" s="1"/>
  <c r="G288" i="3"/>
  <c r="G287" i="3" s="1"/>
  <c r="G246" i="3" s="1"/>
  <c r="J287" i="3"/>
  <c r="J246" i="3" s="1"/>
  <c r="I287" i="3"/>
  <c r="I246" i="3" s="1"/>
  <c r="H287" i="3"/>
  <c r="H246" i="3" s="1"/>
  <c r="G286" i="3"/>
  <c r="G285" i="3"/>
  <c r="G284" i="3"/>
  <c r="G283" i="3"/>
  <c r="J282" i="3"/>
  <c r="I282" i="3"/>
  <c r="H282" i="3"/>
  <c r="G281" i="3"/>
  <c r="G280" i="3"/>
  <c r="G279" i="3"/>
  <c r="G278" i="3"/>
  <c r="G250" i="3" s="1"/>
  <c r="G277" i="3"/>
  <c r="G276" i="3"/>
  <c r="J275" i="3"/>
  <c r="J244" i="3" s="1"/>
  <c r="I275" i="3"/>
  <c r="I244" i="3" s="1"/>
  <c r="H275" i="3"/>
  <c r="H244" i="3" s="1"/>
  <c r="G274" i="3"/>
  <c r="G273" i="3" s="1"/>
  <c r="J273" i="3"/>
  <c r="I273" i="3"/>
  <c r="H273" i="3"/>
  <c r="G268" i="3"/>
  <c r="G267" i="3" s="1"/>
  <c r="G263" i="3"/>
  <c r="G262" i="3"/>
  <c r="G261" i="3"/>
  <c r="G260" i="3"/>
  <c r="J259" i="3"/>
  <c r="I259" i="3"/>
  <c r="H259" i="3"/>
  <c r="G258" i="3"/>
  <c r="G257" i="3"/>
  <c r="J256" i="3"/>
  <c r="I256" i="3"/>
  <c r="H256" i="3"/>
  <c r="G252" i="3"/>
  <c r="J250" i="3"/>
  <c r="I250" i="3"/>
  <c r="H250" i="3"/>
  <c r="L306" i="3"/>
  <c r="L305" i="3"/>
  <c r="L304" i="3"/>
  <c r="L303" i="3" s="1"/>
  <c r="L302" i="3"/>
  <c r="L301" i="3"/>
  <c r="O300" i="3"/>
  <c r="N300" i="3"/>
  <c r="M300" i="3"/>
  <c r="L299" i="3"/>
  <c r="L298" i="3"/>
  <c r="O297" i="3"/>
  <c r="O145" i="3" s="1"/>
  <c r="O144" i="3" s="1"/>
  <c r="O59" i="3" s="1"/>
  <c r="N297" i="3"/>
  <c r="N248" i="3" s="1"/>
  <c r="M297" i="3"/>
  <c r="M248" i="3" s="1"/>
  <c r="L295" i="3"/>
  <c r="L294" i="3" s="1"/>
  <c r="O294" i="3"/>
  <c r="N294" i="3"/>
  <c r="M294" i="3"/>
  <c r="L293" i="3"/>
  <c r="L292" i="3"/>
  <c r="L291" i="3"/>
  <c r="L290" i="3" s="1"/>
  <c r="O290" i="3"/>
  <c r="O289" i="3" s="1"/>
  <c r="N290" i="3"/>
  <c r="N289" i="3" s="1"/>
  <c r="M290" i="3"/>
  <c r="L288" i="3"/>
  <c r="L287" i="3" s="1"/>
  <c r="L246" i="3" s="1"/>
  <c r="O287" i="3"/>
  <c r="O246" i="3" s="1"/>
  <c r="N287" i="3"/>
  <c r="N246" i="3" s="1"/>
  <c r="M287" i="3"/>
  <c r="M246" i="3" s="1"/>
  <c r="L286" i="3"/>
  <c r="L285" i="3"/>
  <c r="L284" i="3"/>
  <c r="L283" i="3"/>
  <c r="O282" i="3"/>
  <c r="N282" i="3"/>
  <c r="M282" i="3"/>
  <c r="L281" i="3"/>
  <c r="L280" i="3"/>
  <c r="L279" i="3"/>
  <c r="L278" i="3"/>
  <c r="L250" i="3" s="1"/>
  <c r="L277" i="3"/>
  <c r="L276" i="3"/>
  <c r="O275" i="3"/>
  <c r="O244" i="3" s="1"/>
  <c r="N275" i="3"/>
  <c r="N244" i="3" s="1"/>
  <c r="M275" i="3"/>
  <c r="M244" i="3" s="1"/>
  <c r="L274" i="3"/>
  <c r="L273" i="3" s="1"/>
  <c r="O273" i="3"/>
  <c r="N273" i="3"/>
  <c r="M273" i="3"/>
  <c r="L268" i="3"/>
  <c r="L267" i="3" s="1"/>
  <c r="L263" i="3"/>
  <c r="L262" i="3"/>
  <c r="L261" i="3"/>
  <c r="L260" i="3"/>
  <c r="O259" i="3"/>
  <c r="N259" i="3"/>
  <c r="M259" i="3"/>
  <c r="L258" i="3"/>
  <c r="L257" i="3"/>
  <c r="O256" i="3"/>
  <c r="O255" i="3" s="1"/>
  <c r="O242" i="3" s="1"/>
  <c r="N256" i="3"/>
  <c r="M256" i="3"/>
  <c r="L252" i="3"/>
  <c r="O250" i="3"/>
  <c r="N250" i="3"/>
  <c r="M250" i="3"/>
  <c r="Q306" i="3"/>
  <c r="Q305" i="3"/>
  <c r="Q304" i="3"/>
  <c r="Q303" i="3" s="1"/>
  <c r="Q302" i="3"/>
  <c r="Q301" i="3"/>
  <c r="T300" i="3"/>
  <c r="S300" i="3"/>
  <c r="R300" i="3"/>
  <c r="Q299" i="3"/>
  <c r="Q298" i="3"/>
  <c r="T297" i="3"/>
  <c r="T248" i="3" s="1"/>
  <c r="S297" i="3"/>
  <c r="S145" i="3" s="1"/>
  <c r="S144" i="3" s="1"/>
  <c r="S59" i="3" s="1"/>
  <c r="R297" i="3"/>
  <c r="R248" i="3" s="1"/>
  <c r="Q295" i="3"/>
  <c r="Q294" i="3" s="1"/>
  <c r="T294" i="3"/>
  <c r="S294" i="3"/>
  <c r="R294" i="3"/>
  <c r="Q293" i="3"/>
  <c r="Q292" i="3"/>
  <c r="Q291" i="3"/>
  <c r="Q290" i="3" s="1"/>
  <c r="T290" i="3"/>
  <c r="S290" i="3"/>
  <c r="R290" i="3"/>
  <c r="Q288" i="3"/>
  <c r="Q287" i="3" s="1"/>
  <c r="Q246" i="3" s="1"/>
  <c r="T287" i="3"/>
  <c r="T246" i="3" s="1"/>
  <c r="S287" i="3"/>
  <c r="S246" i="3" s="1"/>
  <c r="R287" i="3"/>
  <c r="R246" i="3" s="1"/>
  <c r="Q286" i="3"/>
  <c r="Q285" i="3"/>
  <c r="Q284" i="3"/>
  <c r="Q283" i="3"/>
  <c r="T282" i="3"/>
  <c r="S282" i="3"/>
  <c r="R282" i="3"/>
  <c r="Q281" i="3"/>
  <c r="Q280" i="3"/>
  <c r="Q279" i="3"/>
  <c r="Q278" i="3"/>
  <c r="Q277" i="3"/>
  <c r="Q276" i="3"/>
  <c r="T275" i="3"/>
  <c r="T244" i="3" s="1"/>
  <c r="S275" i="3"/>
  <c r="S244" i="3" s="1"/>
  <c r="R275" i="3"/>
  <c r="Q274" i="3"/>
  <c r="Q273" i="3" s="1"/>
  <c r="T273" i="3"/>
  <c r="S273" i="3"/>
  <c r="R273" i="3"/>
  <c r="Q268" i="3"/>
  <c r="Q267" i="3" s="1"/>
  <c r="Q263" i="3"/>
  <c r="Q262" i="3"/>
  <c r="Q261" i="3"/>
  <c r="Q260" i="3"/>
  <c r="T259" i="3"/>
  <c r="S259" i="3"/>
  <c r="R259" i="3"/>
  <c r="Q258" i="3"/>
  <c r="Q257" i="3"/>
  <c r="T256" i="3"/>
  <c r="S256" i="3"/>
  <c r="S255" i="3" s="1"/>
  <c r="S242" i="3" s="1"/>
  <c r="R256" i="3"/>
  <c r="Q252" i="3"/>
  <c r="T250" i="3"/>
  <c r="S250" i="3"/>
  <c r="R250" i="3"/>
  <c r="Q250" i="3"/>
  <c r="R244" i="3"/>
  <c r="G237" i="3"/>
  <c r="G236" i="3"/>
  <c r="G235" i="3"/>
  <c r="G234" i="3"/>
  <c r="G232" i="3"/>
  <c r="G231" i="3"/>
  <c r="G230" i="3"/>
  <c r="G229" i="3"/>
  <c r="G228" i="3"/>
  <c r="G227" i="3"/>
  <c r="G226" i="3"/>
  <c r="J225" i="3"/>
  <c r="I225" i="3"/>
  <c r="H225" i="3"/>
  <c r="G224" i="3"/>
  <c r="G223" i="3"/>
  <c r="G222" i="3"/>
  <c r="G221" i="3"/>
  <c r="G220" i="3"/>
  <c r="G219" i="3"/>
  <c r="G218" i="3"/>
  <c r="J217" i="3"/>
  <c r="I217" i="3"/>
  <c r="H217" i="3"/>
  <c r="G216" i="3"/>
  <c r="G215" i="3"/>
  <c r="G214" i="3"/>
  <c r="J213" i="3"/>
  <c r="I213" i="3"/>
  <c r="H213" i="3"/>
  <c r="G210" i="3"/>
  <c r="G209" i="3" s="1"/>
  <c r="J209" i="3"/>
  <c r="I209" i="3"/>
  <c r="H209" i="3"/>
  <c r="G208" i="3"/>
  <c r="G207" i="3"/>
  <c r="J206" i="3"/>
  <c r="I206" i="3"/>
  <c r="H206" i="3"/>
  <c r="G205" i="3"/>
  <c r="G204" i="3"/>
  <c r="G203" i="3"/>
  <c r="G202" i="3"/>
  <c r="G201" i="3"/>
  <c r="J200" i="3"/>
  <c r="J199" i="3" s="1"/>
  <c r="I200" i="3"/>
  <c r="I199" i="3" s="1"/>
  <c r="H200" i="3"/>
  <c r="H199" i="3" s="1"/>
  <c r="G198" i="3"/>
  <c r="G197" i="3" s="1"/>
  <c r="J197" i="3"/>
  <c r="I197" i="3"/>
  <c r="H197" i="3"/>
  <c r="G195" i="3"/>
  <c r="G194" i="3"/>
  <c r="G193" i="3"/>
  <c r="G192" i="3"/>
  <c r="J191" i="3"/>
  <c r="I191" i="3"/>
  <c r="H191" i="3"/>
  <c r="J190" i="3"/>
  <c r="I190" i="3"/>
  <c r="H190" i="3"/>
  <c r="G188" i="3"/>
  <c r="G187" i="3"/>
  <c r="G186" i="3"/>
  <c r="G185" i="3"/>
  <c r="G184" i="3"/>
  <c r="J183" i="3"/>
  <c r="I183" i="3"/>
  <c r="H183" i="3"/>
  <c r="G182" i="3"/>
  <c r="G181" i="3"/>
  <c r="J180" i="3"/>
  <c r="I180" i="3"/>
  <c r="H180" i="3"/>
  <c r="G178" i="3"/>
  <c r="G176" i="3" s="1"/>
  <c r="J176" i="3"/>
  <c r="I176" i="3"/>
  <c r="H176" i="3"/>
  <c r="G175" i="3"/>
  <c r="G174" i="3"/>
  <c r="J173" i="3"/>
  <c r="I173" i="3"/>
  <c r="H173" i="3"/>
  <c r="G172" i="3"/>
  <c r="G171" i="3"/>
  <c r="G170" i="3"/>
  <c r="G168" i="3"/>
  <c r="G167" i="3"/>
  <c r="J166" i="3"/>
  <c r="I166" i="3"/>
  <c r="H166" i="3"/>
  <c r="G165" i="3"/>
  <c r="G163" i="3"/>
  <c r="G162" i="3"/>
  <c r="G161" i="3"/>
  <c r="G160" i="3"/>
  <c r="J159" i="3"/>
  <c r="I159" i="3"/>
  <c r="I157" i="3" s="1"/>
  <c r="H159" i="3"/>
  <c r="H157" i="3" s="1"/>
  <c r="G158" i="3"/>
  <c r="J157" i="3"/>
  <c r="G151" i="3"/>
  <c r="G150" i="3"/>
  <c r="J149" i="3"/>
  <c r="I149" i="3"/>
  <c r="H149" i="3"/>
  <c r="G148" i="3"/>
  <c r="G147" i="3"/>
  <c r="G146" i="3"/>
  <c r="G141" i="3"/>
  <c r="G140" i="3" s="1"/>
  <c r="J140" i="3"/>
  <c r="I140" i="3"/>
  <c r="H140" i="3"/>
  <c r="G139" i="3"/>
  <c r="G138" i="3"/>
  <c r="J137" i="3"/>
  <c r="J134" i="3" s="1"/>
  <c r="I137" i="3"/>
  <c r="I134" i="3" s="1"/>
  <c r="H137" i="3"/>
  <c r="H134" i="3" s="1"/>
  <c r="G136" i="3"/>
  <c r="G135" i="3"/>
  <c r="G132" i="3"/>
  <c r="G131" i="3"/>
  <c r="G130" i="3"/>
  <c r="J129" i="3"/>
  <c r="I129" i="3"/>
  <c r="H129" i="3"/>
  <c r="J127" i="3"/>
  <c r="I127" i="3"/>
  <c r="H127" i="3"/>
  <c r="G127" i="3"/>
  <c r="G126" i="3"/>
  <c r="G125" i="3"/>
  <c r="J124" i="3"/>
  <c r="I124" i="3"/>
  <c r="H124" i="3"/>
  <c r="G123" i="3"/>
  <c r="G122" i="3"/>
  <c r="G121" i="3"/>
  <c r="J120" i="3"/>
  <c r="I120" i="3"/>
  <c r="H120" i="3"/>
  <c r="G118" i="3"/>
  <c r="G117" i="3"/>
  <c r="G116" i="3"/>
  <c r="G115" i="3"/>
  <c r="G114" i="3" s="1"/>
  <c r="J114" i="3"/>
  <c r="J112" i="3" s="1"/>
  <c r="I114" i="3"/>
  <c r="I112" i="3" s="1"/>
  <c r="H114" i="3"/>
  <c r="H112" i="3" s="1"/>
  <c r="H108" i="3" s="1"/>
  <c r="G113" i="3"/>
  <c r="G111" i="3"/>
  <c r="G110" i="3"/>
  <c r="J109" i="3"/>
  <c r="I109" i="3"/>
  <c r="H109" i="3"/>
  <c r="G106" i="3"/>
  <c r="G105" i="3"/>
  <c r="G104" i="3"/>
  <c r="J102" i="3"/>
  <c r="I102" i="3"/>
  <c r="H102" i="3"/>
  <c r="G101" i="3"/>
  <c r="G100" i="3"/>
  <c r="J99" i="3"/>
  <c r="J98" i="3" s="1"/>
  <c r="I99" i="3"/>
  <c r="I98" i="3" s="1"/>
  <c r="H99" i="3"/>
  <c r="H98" i="3" s="1"/>
  <c r="G97" i="3"/>
  <c r="G96" i="3"/>
  <c r="J95" i="3"/>
  <c r="J94" i="3" s="1"/>
  <c r="I95" i="3"/>
  <c r="I94" i="3" s="1"/>
  <c r="H95" i="3"/>
  <c r="H94" i="3" s="1"/>
  <c r="G93" i="3"/>
  <c r="G92" i="3"/>
  <c r="J91" i="3"/>
  <c r="I91" i="3"/>
  <c r="H91" i="3"/>
  <c r="G88" i="3"/>
  <c r="G87" i="3"/>
  <c r="G86" i="3"/>
  <c r="J85" i="3"/>
  <c r="I85" i="3"/>
  <c r="H85" i="3"/>
  <c r="G84" i="3"/>
  <c r="G83" i="3"/>
  <c r="J82" i="3"/>
  <c r="I82" i="3"/>
  <c r="H82" i="3"/>
  <c r="G79" i="3"/>
  <c r="G78" i="3"/>
  <c r="G77" i="3"/>
  <c r="G76" i="3"/>
  <c r="G75" i="3"/>
  <c r="G74" i="3"/>
  <c r="G73" i="3"/>
  <c r="J72" i="3"/>
  <c r="I72" i="3"/>
  <c r="H72" i="3"/>
  <c r="G71" i="3"/>
  <c r="G70" i="3"/>
  <c r="G69" i="3"/>
  <c r="G68" i="3"/>
  <c r="J67" i="3"/>
  <c r="I67" i="3"/>
  <c r="H67" i="3"/>
  <c r="G62" i="3"/>
  <c r="G61" i="3"/>
  <c r="L237" i="3"/>
  <c r="L236" i="3"/>
  <c r="L235" i="3"/>
  <c r="L234" i="3"/>
  <c r="L232" i="3"/>
  <c r="L231" i="3"/>
  <c r="L230" i="3"/>
  <c r="L229" i="3"/>
  <c r="L228" i="3"/>
  <c r="L227" i="3"/>
  <c r="L226" i="3"/>
  <c r="O225" i="3"/>
  <c r="N225" i="3"/>
  <c r="M225" i="3"/>
  <c r="L224" i="3"/>
  <c r="L223" i="3"/>
  <c r="L222" i="3"/>
  <c r="L221" i="3"/>
  <c r="L220" i="3"/>
  <c r="L219" i="3"/>
  <c r="L218" i="3"/>
  <c r="O217" i="3"/>
  <c r="N217" i="3"/>
  <c r="M217" i="3"/>
  <c r="L216" i="3"/>
  <c r="L215" i="3"/>
  <c r="L214" i="3"/>
  <c r="O213" i="3"/>
  <c r="N213" i="3"/>
  <c r="M213" i="3"/>
  <c r="L210" i="3"/>
  <c r="L209" i="3" s="1"/>
  <c r="O209" i="3"/>
  <c r="N209" i="3"/>
  <c r="M209" i="3"/>
  <c r="L208" i="3"/>
  <c r="L207" i="3"/>
  <c r="O206" i="3"/>
  <c r="N206" i="3"/>
  <c r="M206" i="3"/>
  <c r="L205" i="3"/>
  <c r="L204" i="3"/>
  <c r="L203" i="3"/>
  <c r="L202" i="3"/>
  <c r="L201" i="3"/>
  <c r="O200" i="3"/>
  <c r="O199" i="3" s="1"/>
  <c r="N200" i="3"/>
  <c r="N199" i="3" s="1"/>
  <c r="M200" i="3"/>
  <c r="M199" i="3" s="1"/>
  <c r="L198" i="3"/>
  <c r="L197" i="3" s="1"/>
  <c r="O197" i="3"/>
  <c r="N197" i="3"/>
  <c r="M197" i="3"/>
  <c r="L195" i="3"/>
  <c r="L194" i="3"/>
  <c r="L193" i="3"/>
  <c r="L192" i="3"/>
  <c r="O191" i="3"/>
  <c r="N191" i="3"/>
  <c r="M191" i="3"/>
  <c r="O190" i="3"/>
  <c r="N190" i="3"/>
  <c r="M190" i="3"/>
  <c r="L188" i="3"/>
  <c r="L187" i="3"/>
  <c r="L186" i="3"/>
  <c r="L185" i="3"/>
  <c r="L184" i="3"/>
  <c r="O183" i="3"/>
  <c r="N183" i="3"/>
  <c r="M183" i="3"/>
  <c r="L182" i="3"/>
  <c r="L181" i="3"/>
  <c r="O180" i="3"/>
  <c r="N180" i="3"/>
  <c r="M180" i="3"/>
  <c r="L178" i="3"/>
  <c r="L176" i="3" s="1"/>
  <c r="O176" i="3"/>
  <c r="N176" i="3"/>
  <c r="M176" i="3"/>
  <c r="L175" i="3"/>
  <c r="L174" i="3"/>
  <c r="O173" i="3"/>
  <c r="N173" i="3"/>
  <c r="M173" i="3"/>
  <c r="L172" i="3"/>
  <c r="L171" i="3"/>
  <c r="L170" i="3"/>
  <c r="L168" i="3"/>
  <c r="L167" i="3"/>
  <c r="O166" i="3"/>
  <c r="N166" i="3"/>
  <c r="M166" i="3"/>
  <c r="L165" i="3"/>
  <c r="L163" i="3"/>
  <c r="L162" i="3"/>
  <c r="L161" i="3"/>
  <c r="L160" i="3"/>
  <c r="O159" i="3"/>
  <c r="O157" i="3" s="1"/>
  <c r="N159" i="3"/>
  <c r="N157" i="3" s="1"/>
  <c r="M159" i="3"/>
  <c r="M157" i="3" s="1"/>
  <c r="L158" i="3"/>
  <c r="L151" i="3"/>
  <c r="L150" i="3"/>
  <c r="O149" i="3"/>
  <c r="N149" i="3"/>
  <c r="M149" i="3"/>
  <c r="L148" i="3"/>
  <c r="L147" i="3"/>
  <c r="L146" i="3"/>
  <c r="M145" i="3"/>
  <c r="M144" i="3" s="1"/>
  <c r="M59" i="3" s="1"/>
  <c r="L141" i="3"/>
  <c r="L140" i="3" s="1"/>
  <c r="O140" i="3"/>
  <c r="N140" i="3"/>
  <c r="M140" i="3"/>
  <c r="L139" i="3"/>
  <c r="L138" i="3"/>
  <c r="O137" i="3"/>
  <c r="O134" i="3" s="1"/>
  <c r="N137" i="3"/>
  <c r="N134" i="3" s="1"/>
  <c r="M137" i="3"/>
  <c r="M134" i="3" s="1"/>
  <c r="L136" i="3"/>
  <c r="L135" i="3"/>
  <c r="L132" i="3"/>
  <c r="L131" i="3"/>
  <c r="L130" i="3"/>
  <c r="O129" i="3"/>
  <c r="N129" i="3"/>
  <c r="M129" i="3"/>
  <c r="O127" i="3"/>
  <c r="N127" i="3"/>
  <c r="M127" i="3"/>
  <c r="L127" i="3"/>
  <c r="L126" i="3"/>
  <c r="L125" i="3"/>
  <c r="O124" i="3"/>
  <c r="N124" i="3"/>
  <c r="M124" i="3"/>
  <c r="L123" i="3"/>
  <c r="L122" i="3"/>
  <c r="L121" i="3"/>
  <c r="O120" i="3"/>
  <c r="N120" i="3"/>
  <c r="M120" i="3"/>
  <c r="L118" i="3"/>
  <c r="L117" i="3"/>
  <c r="L116" i="3"/>
  <c r="L115" i="3"/>
  <c r="O114" i="3"/>
  <c r="O112" i="3" s="1"/>
  <c r="N114" i="3"/>
  <c r="N112" i="3" s="1"/>
  <c r="M114" i="3"/>
  <c r="M112" i="3" s="1"/>
  <c r="L113" i="3"/>
  <c r="L111" i="3"/>
  <c r="L110" i="3"/>
  <c r="O109" i="3"/>
  <c r="N109" i="3"/>
  <c r="M109" i="3"/>
  <c r="L106" i="3"/>
  <c r="L105" i="3"/>
  <c r="L104" i="3"/>
  <c r="O102" i="3"/>
  <c r="N102" i="3"/>
  <c r="M102" i="3"/>
  <c r="L101" i="3"/>
  <c r="L100" i="3"/>
  <c r="O99" i="3"/>
  <c r="O98" i="3" s="1"/>
  <c r="N99" i="3"/>
  <c r="N98" i="3" s="1"/>
  <c r="M99" i="3"/>
  <c r="M98" i="3" s="1"/>
  <c r="L97" i="3"/>
  <c r="L96" i="3"/>
  <c r="O95" i="3"/>
  <c r="O94" i="3" s="1"/>
  <c r="N95" i="3"/>
  <c r="N94" i="3" s="1"/>
  <c r="M95" i="3"/>
  <c r="M94" i="3" s="1"/>
  <c r="L93" i="3"/>
  <c r="L92" i="3"/>
  <c r="O91" i="3"/>
  <c r="N91" i="3"/>
  <c r="M91" i="3"/>
  <c r="L88" i="3"/>
  <c r="L87" i="3"/>
  <c r="L86" i="3"/>
  <c r="O85" i="3"/>
  <c r="N85" i="3"/>
  <c r="M85" i="3"/>
  <c r="L84" i="3"/>
  <c r="L83" i="3"/>
  <c r="O82" i="3"/>
  <c r="N82" i="3"/>
  <c r="M82" i="3"/>
  <c r="L79" i="3"/>
  <c r="L78" i="3"/>
  <c r="L77" i="3"/>
  <c r="L76" i="3"/>
  <c r="L75" i="3"/>
  <c r="L74" i="3"/>
  <c r="L73" i="3"/>
  <c r="O72" i="3"/>
  <c r="N72" i="3"/>
  <c r="M72" i="3"/>
  <c r="L71" i="3"/>
  <c r="L70" i="3"/>
  <c r="L69" i="3"/>
  <c r="L68" i="3"/>
  <c r="O67" i="3"/>
  <c r="N67" i="3"/>
  <c r="M67" i="3"/>
  <c r="L62" i="3"/>
  <c r="L61" i="3"/>
  <c r="Q237" i="3"/>
  <c r="Q236" i="3"/>
  <c r="Q235" i="3"/>
  <c r="Q234" i="3"/>
  <c r="Q232" i="3"/>
  <c r="Q231" i="3"/>
  <c r="Q230" i="3"/>
  <c r="Q229" i="3"/>
  <c r="Q228" i="3"/>
  <c r="Q227" i="3"/>
  <c r="Q226" i="3"/>
  <c r="T225" i="3"/>
  <c r="S225" i="3"/>
  <c r="R225" i="3"/>
  <c r="Q224" i="3"/>
  <c r="Q223" i="3"/>
  <c r="Q222" i="3"/>
  <c r="Q221" i="3"/>
  <c r="Q220" i="3"/>
  <c r="Q219" i="3"/>
  <c r="Q218" i="3"/>
  <c r="T217" i="3"/>
  <c r="S217" i="3"/>
  <c r="R217" i="3"/>
  <c r="Q216" i="3"/>
  <c r="Q215" i="3"/>
  <c r="Q214" i="3"/>
  <c r="T213" i="3"/>
  <c r="S213" i="3"/>
  <c r="R213" i="3"/>
  <c r="Q210" i="3"/>
  <c r="Q209" i="3" s="1"/>
  <c r="T209" i="3"/>
  <c r="S209" i="3"/>
  <c r="R209" i="3"/>
  <c r="Q208" i="3"/>
  <c r="Q207" i="3"/>
  <c r="T206" i="3"/>
  <c r="S206" i="3"/>
  <c r="R206" i="3"/>
  <c r="Q205" i="3"/>
  <c r="Q204" i="3"/>
  <c r="Q203" i="3"/>
  <c r="Q202" i="3"/>
  <c r="Q201" i="3"/>
  <c r="T200" i="3"/>
  <c r="T199" i="3" s="1"/>
  <c r="S200" i="3"/>
  <c r="S199" i="3" s="1"/>
  <c r="R200" i="3"/>
  <c r="R199" i="3" s="1"/>
  <c r="Q198" i="3"/>
  <c r="Q197" i="3" s="1"/>
  <c r="T197" i="3"/>
  <c r="S197" i="3"/>
  <c r="R197" i="3"/>
  <c r="Q195" i="3"/>
  <c r="Q194" i="3"/>
  <c r="Q193" i="3"/>
  <c r="Q192" i="3"/>
  <c r="T191" i="3"/>
  <c r="S191" i="3"/>
  <c r="R191" i="3"/>
  <c r="T190" i="3"/>
  <c r="S190" i="3"/>
  <c r="R190" i="3"/>
  <c r="Q188" i="3"/>
  <c r="Q187" i="3"/>
  <c r="Q186" i="3"/>
  <c r="Q185" i="3"/>
  <c r="Q184" i="3"/>
  <c r="T183" i="3"/>
  <c r="S183" i="3"/>
  <c r="R183" i="3"/>
  <c r="Q182" i="3"/>
  <c r="Q181" i="3"/>
  <c r="T180" i="3"/>
  <c r="S180" i="3"/>
  <c r="R180" i="3"/>
  <c r="Q178" i="3"/>
  <c r="Q176" i="3" s="1"/>
  <c r="T176" i="3"/>
  <c r="S176" i="3"/>
  <c r="R176" i="3"/>
  <c r="Q175" i="3"/>
  <c r="Q174" i="3"/>
  <c r="T173" i="3"/>
  <c r="S173" i="3"/>
  <c r="R173" i="3"/>
  <c r="Q172" i="3"/>
  <c r="Q171" i="3"/>
  <c r="Q170" i="3"/>
  <c r="Q168" i="3"/>
  <c r="Q167" i="3"/>
  <c r="T166" i="3"/>
  <c r="S166" i="3"/>
  <c r="R166" i="3"/>
  <c r="Q165" i="3"/>
  <c r="Q163" i="3"/>
  <c r="Q162" i="3"/>
  <c r="Q161" i="3"/>
  <c r="Q160" i="3"/>
  <c r="T159" i="3"/>
  <c r="T157" i="3" s="1"/>
  <c r="S159" i="3"/>
  <c r="S157" i="3" s="1"/>
  <c r="R159" i="3"/>
  <c r="R157" i="3" s="1"/>
  <c r="Q158" i="3"/>
  <c r="Q151" i="3"/>
  <c r="Q150" i="3"/>
  <c r="T149" i="3"/>
  <c r="S149" i="3"/>
  <c r="R149" i="3"/>
  <c r="Q148" i="3"/>
  <c r="Q147" i="3"/>
  <c r="Q146" i="3"/>
  <c r="Q141" i="3"/>
  <c r="Q140" i="3" s="1"/>
  <c r="T140" i="3"/>
  <c r="S140" i="3"/>
  <c r="R140" i="3"/>
  <c r="Q139" i="3"/>
  <c r="Q138" i="3"/>
  <c r="T137" i="3"/>
  <c r="T134" i="3" s="1"/>
  <c r="S137" i="3"/>
  <c r="S134" i="3" s="1"/>
  <c r="R137" i="3"/>
  <c r="R134" i="3" s="1"/>
  <c r="Q136" i="3"/>
  <c r="Q135" i="3"/>
  <c r="Q132" i="3"/>
  <c r="Q131" i="3"/>
  <c r="Q130" i="3"/>
  <c r="T129" i="3"/>
  <c r="S129" i="3"/>
  <c r="R129" i="3"/>
  <c r="T127" i="3"/>
  <c r="S127" i="3"/>
  <c r="R127" i="3"/>
  <c r="Q127" i="3"/>
  <c r="Q126" i="3"/>
  <c r="Q125" i="3"/>
  <c r="T124" i="3"/>
  <c r="S124" i="3"/>
  <c r="R124" i="3"/>
  <c r="Q123" i="3"/>
  <c r="Q122" i="3"/>
  <c r="Q121" i="3"/>
  <c r="T120" i="3"/>
  <c r="S120" i="3"/>
  <c r="R120" i="3"/>
  <c r="Q118" i="3"/>
  <c r="Q117" i="3"/>
  <c r="Q116" i="3"/>
  <c r="Q115" i="3"/>
  <c r="T114" i="3"/>
  <c r="T112" i="3" s="1"/>
  <c r="S114" i="3"/>
  <c r="S112" i="3" s="1"/>
  <c r="R114" i="3"/>
  <c r="R112" i="3" s="1"/>
  <c r="R108" i="3" s="1"/>
  <c r="Q113" i="3"/>
  <c r="Q111" i="3"/>
  <c r="Q110" i="3"/>
  <c r="T109" i="3"/>
  <c r="S109" i="3"/>
  <c r="R109" i="3"/>
  <c r="Q106" i="3"/>
  <c r="Q105" i="3"/>
  <c r="Q104" i="3"/>
  <c r="T102" i="3"/>
  <c r="S102" i="3"/>
  <c r="R102" i="3"/>
  <c r="Q101" i="3"/>
  <c r="Q100" i="3"/>
  <c r="T99" i="3"/>
  <c r="T98" i="3" s="1"/>
  <c r="S99" i="3"/>
  <c r="S98" i="3" s="1"/>
  <c r="R99" i="3"/>
  <c r="R98" i="3" s="1"/>
  <c r="Q97" i="3"/>
  <c r="Q96" i="3"/>
  <c r="T95" i="3"/>
  <c r="T94" i="3" s="1"/>
  <c r="S95" i="3"/>
  <c r="S94" i="3" s="1"/>
  <c r="R95" i="3"/>
  <c r="R94" i="3" s="1"/>
  <c r="Q93" i="3"/>
  <c r="Q92" i="3"/>
  <c r="T91" i="3"/>
  <c r="S91" i="3"/>
  <c r="R91" i="3"/>
  <c r="Q88" i="3"/>
  <c r="Q87" i="3"/>
  <c r="Q86" i="3"/>
  <c r="T85" i="3"/>
  <c r="S85" i="3"/>
  <c r="R85" i="3"/>
  <c r="Q84" i="3"/>
  <c r="Q83" i="3"/>
  <c r="T82" i="3"/>
  <c r="S82" i="3"/>
  <c r="R82" i="3"/>
  <c r="Q79" i="3"/>
  <c r="Q78" i="3"/>
  <c r="Q77" i="3"/>
  <c r="Q76" i="3"/>
  <c r="Q75" i="3"/>
  <c r="Q74" i="3"/>
  <c r="Q73" i="3"/>
  <c r="T72" i="3"/>
  <c r="S72" i="3"/>
  <c r="R72" i="3"/>
  <c r="Q71" i="3"/>
  <c r="Q70" i="3"/>
  <c r="Q69" i="3"/>
  <c r="Q68" i="3"/>
  <c r="T67" i="3"/>
  <c r="S67" i="3"/>
  <c r="R67" i="3"/>
  <c r="Q62" i="3"/>
  <c r="Q61" i="3"/>
  <c r="G52" i="3"/>
  <c r="G51" i="3"/>
  <c r="G50" i="3"/>
  <c r="G48" i="3"/>
  <c r="G47" i="3"/>
  <c r="G46" i="3" s="1"/>
  <c r="G10" i="3" s="1"/>
  <c r="J46" i="3"/>
  <c r="J10" i="3" s="1"/>
  <c r="I46" i="3"/>
  <c r="I10" i="3" s="1"/>
  <c r="G45" i="3"/>
  <c r="G44" i="3"/>
  <c r="J43" i="3"/>
  <c r="I43" i="3"/>
  <c r="H43" i="3"/>
  <c r="G42" i="3"/>
  <c r="G41" i="3"/>
  <c r="G40" i="3"/>
  <c r="G39" i="3" s="1"/>
  <c r="J39" i="3"/>
  <c r="I39" i="3"/>
  <c r="H39" i="3"/>
  <c r="G38" i="3"/>
  <c r="G37" i="3"/>
  <c r="J36" i="3"/>
  <c r="I36" i="3"/>
  <c r="H36" i="3"/>
  <c r="G34" i="3"/>
  <c r="G33" i="3"/>
  <c r="G32" i="3"/>
  <c r="G31" i="3"/>
  <c r="G30" i="3"/>
  <c r="G29" i="3"/>
  <c r="G28" i="3"/>
  <c r="G27" i="3"/>
  <c r="J26" i="3"/>
  <c r="I26" i="3"/>
  <c r="H26" i="3"/>
  <c r="G25" i="3"/>
  <c r="G24" i="3"/>
  <c r="J23" i="3"/>
  <c r="I23" i="3"/>
  <c r="H23" i="3"/>
  <c r="G22" i="3"/>
  <c r="G21" i="3"/>
  <c r="G20" i="3"/>
  <c r="G19" i="3"/>
  <c r="G18" i="3"/>
  <c r="J17" i="3"/>
  <c r="I17" i="3"/>
  <c r="H17" i="3"/>
  <c r="G12" i="3"/>
  <c r="L52" i="3"/>
  <c r="L51" i="3"/>
  <c r="L50" i="3"/>
  <c r="L48" i="3"/>
  <c r="L47" i="3"/>
  <c r="L46" i="3" s="1"/>
  <c r="L10" i="3" s="1"/>
  <c r="O46" i="3"/>
  <c r="O10" i="3" s="1"/>
  <c r="N46" i="3"/>
  <c r="N10" i="3" s="1"/>
  <c r="M46" i="3"/>
  <c r="M10" i="3" s="1"/>
  <c r="L45" i="3"/>
  <c r="L44" i="3"/>
  <c r="O43" i="3"/>
  <c r="N43" i="3"/>
  <c r="M43" i="3"/>
  <c r="L42" i="3"/>
  <c r="L41" i="3"/>
  <c r="L40" i="3"/>
  <c r="O39" i="3"/>
  <c r="N39" i="3"/>
  <c r="M39" i="3"/>
  <c r="L38" i="3"/>
  <c r="L37" i="3"/>
  <c r="L36" i="3" s="1"/>
  <c r="O36" i="3"/>
  <c r="N36" i="3"/>
  <c r="M36" i="3"/>
  <c r="L34" i="3"/>
  <c r="L33" i="3"/>
  <c r="L32" i="3"/>
  <c r="L31" i="3"/>
  <c r="L30" i="3"/>
  <c r="L29" i="3"/>
  <c r="L28" i="3"/>
  <c r="L27" i="3"/>
  <c r="O26" i="3"/>
  <c r="N26" i="3"/>
  <c r="M26" i="3"/>
  <c r="L25" i="3"/>
  <c r="L24" i="3"/>
  <c r="O23" i="3"/>
  <c r="N23" i="3"/>
  <c r="M23" i="3"/>
  <c r="L22" i="3"/>
  <c r="L21" i="3"/>
  <c r="L20" i="3"/>
  <c r="L19" i="3"/>
  <c r="L18" i="3"/>
  <c r="L17" i="3" s="1"/>
  <c r="O17" i="3"/>
  <c r="N17" i="3"/>
  <c r="M17" i="3"/>
  <c r="L12" i="3"/>
  <c r="Q52" i="3"/>
  <c r="Q51" i="3"/>
  <c r="Q50" i="3"/>
  <c r="Q48" i="3"/>
  <c r="Q47" i="3"/>
  <c r="Q46" i="3" s="1"/>
  <c r="Q10" i="3" s="1"/>
  <c r="T46" i="3"/>
  <c r="T10" i="3" s="1"/>
  <c r="S46" i="3"/>
  <c r="S10" i="3" s="1"/>
  <c r="R46" i="3"/>
  <c r="R10" i="3" s="1"/>
  <c r="Q45" i="3"/>
  <c r="Q44" i="3"/>
  <c r="T43" i="3"/>
  <c r="S43" i="3"/>
  <c r="R43" i="3"/>
  <c r="Q42" i="3"/>
  <c r="Q41" i="3"/>
  <c r="Q40" i="3"/>
  <c r="T39" i="3"/>
  <c r="S39" i="3"/>
  <c r="R39" i="3"/>
  <c r="Q38" i="3"/>
  <c r="Q37" i="3"/>
  <c r="T36" i="3"/>
  <c r="S36" i="3"/>
  <c r="R36" i="3"/>
  <c r="Q34" i="3"/>
  <c r="Q33" i="3"/>
  <c r="Q32" i="3"/>
  <c r="Q31" i="3"/>
  <c r="Q30" i="3"/>
  <c r="Q29" i="3"/>
  <c r="Q28" i="3"/>
  <c r="Q27" i="3"/>
  <c r="T26" i="3"/>
  <c r="S26" i="3"/>
  <c r="R26" i="3"/>
  <c r="Q25" i="3"/>
  <c r="Q24" i="3"/>
  <c r="T23" i="3"/>
  <c r="S23" i="3"/>
  <c r="R23" i="3"/>
  <c r="Q22" i="3"/>
  <c r="Q21" i="3"/>
  <c r="Q20" i="3"/>
  <c r="Q19" i="3"/>
  <c r="Q18" i="3"/>
  <c r="Q17" i="3" s="1"/>
  <c r="T17" i="3"/>
  <c r="S17" i="3"/>
  <c r="R17" i="3"/>
  <c r="Q12" i="3"/>
  <c r="Y250" i="3"/>
  <c r="X250" i="3"/>
  <c r="W250" i="3"/>
  <c r="V306" i="3"/>
  <c r="V305" i="3"/>
  <c r="V304" i="3"/>
  <c r="V303" i="3" s="1"/>
  <c r="V302" i="3"/>
  <c r="V301" i="3"/>
  <c r="V299" i="3"/>
  <c r="V298" i="3"/>
  <c r="V295" i="3"/>
  <c r="V293" i="3"/>
  <c r="V292" i="3"/>
  <c r="V291" i="3"/>
  <c r="V288" i="3"/>
  <c r="V286" i="3"/>
  <c r="V285" i="3"/>
  <c r="V284" i="3"/>
  <c r="V283" i="3"/>
  <c r="V281" i="3"/>
  <c r="V280" i="3"/>
  <c r="V279" i="3"/>
  <c r="V278" i="3"/>
  <c r="V250" i="3" s="1"/>
  <c r="V277" i="3"/>
  <c r="V276" i="3"/>
  <c r="V274" i="3"/>
  <c r="V268" i="3"/>
  <c r="V267" i="3" s="1"/>
  <c r="V263" i="3"/>
  <c r="V262" i="3"/>
  <c r="V261" i="3"/>
  <c r="V260" i="3"/>
  <c r="V258" i="3"/>
  <c r="V257" i="3"/>
  <c r="V252" i="3"/>
  <c r="V237" i="3"/>
  <c r="V236" i="3"/>
  <c r="V235" i="3"/>
  <c r="V234" i="3"/>
  <c r="V232" i="3"/>
  <c r="V231" i="3"/>
  <c r="V230" i="3"/>
  <c r="V229" i="3"/>
  <c r="V228" i="3"/>
  <c r="V227" i="3"/>
  <c r="V226" i="3"/>
  <c r="V224" i="3"/>
  <c r="V223" i="3"/>
  <c r="V222" i="3"/>
  <c r="V221" i="3"/>
  <c r="V220" i="3"/>
  <c r="V219" i="3"/>
  <c r="V218" i="3"/>
  <c r="V216" i="3"/>
  <c r="V215" i="3"/>
  <c r="V214" i="3"/>
  <c r="V210" i="3"/>
  <c r="V208" i="3"/>
  <c r="V207" i="3"/>
  <c r="V205" i="3"/>
  <c r="V204" i="3"/>
  <c r="V203" i="3"/>
  <c r="V202" i="3"/>
  <c r="V201" i="3"/>
  <c r="V198" i="3"/>
  <c r="V195" i="3"/>
  <c r="V194" i="3"/>
  <c r="V193" i="3"/>
  <c r="V192" i="3"/>
  <c r="V188" i="3"/>
  <c r="V187" i="3"/>
  <c r="V186" i="3"/>
  <c r="V185" i="3"/>
  <c r="V184" i="3"/>
  <c r="V182" i="3"/>
  <c r="V181" i="3"/>
  <c r="V178" i="3"/>
  <c r="V175" i="3"/>
  <c r="V174" i="3"/>
  <c r="V172" i="3"/>
  <c r="V171" i="3"/>
  <c r="V170" i="3"/>
  <c r="V168" i="3"/>
  <c r="V167" i="3"/>
  <c r="V165" i="3"/>
  <c r="V163" i="3"/>
  <c r="V162" i="3"/>
  <c r="V161" i="3"/>
  <c r="V160" i="3"/>
  <c r="V158" i="3"/>
  <c r="V151" i="3"/>
  <c r="V150" i="3"/>
  <c r="V148" i="3"/>
  <c r="V147" i="3"/>
  <c r="V146" i="3"/>
  <c r="V141" i="3"/>
  <c r="V139" i="3"/>
  <c r="V138" i="3"/>
  <c r="V136" i="3"/>
  <c r="V135" i="3"/>
  <c r="V132" i="3"/>
  <c r="V131" i="3"/>
  <c r="V130" i="3"/>
  <c r="V126" i="3"/>
  <c r="V125" i="3"/>
  <c r="V123" i="3"/>
  <c r="V122" i="3"/>
  <c r="V121" i="3"/>
  <c r="V118" i="3"/>
  <c r="V117" i="3"/>
  <c r="V116" i="3"/>
  <c r="V115" i="3"/>
  <c r="V113" i="3"/>
  <c r="V111" i="3"/>
  <c r="V110" i="3"/>
  <c r="V106" i="3"/>
  <c r="V105" i="3"/>
  <c r="V104" i="3"/>
  <c r="V101" i="3"/>
  <c r="V100" i="3"/>
  <c r="V97" i="3"/>
  <c r="V96" i="3"/>
  <c r="V93" i="3"/>
  <c r="V92" i="3"/>
  <c r="V88" i="3"/>
  <c r="V87" i="3"/>
  <c r="V86" i="3"/>
  <c r="V84" i="3"/>
  <c r="V83" i="3"/>
  <c r="V79" i="3"/>
  <c r="V78" i="3"/>
  <c r="V77" i="3"/>
  <c r="V76" i="3"/>
  <c r="V75" i="3"/>
  <c r="V74" i="3"/>
  <c r="V73" i="3"/>
  <c r="V71" i="3"/>
  <c r="V70" i="3"/>
  <c r="V69" i="3"/>
  <c r="V68" i="3"/>
  <c r="V62" i="3"/>
  <c r="V61" i="3"/>
  <c r="V52" i="3"/>
  <c r="V51" i="3"/>
  <c r="V50" i="3"/>
  <c r="V48" i="3"/>
  <c r="V47" i="3"/>
  <c r="V45" i="3"/>
  <c r="V44" i="3"/>
  <c r="V42" i="3"/>
  <c r="V41" i="3"/>
  <c r="V40" i="3"/>
  <c r="V38" i="3"/>
  <c r="V37" i="3"/>
  <c r="V34" i="3"/>
  <c r="V33" i="3"/>
  <c r="V32" i="3"/>
  <c r="V31" i="3"/>
  <c r="V30" i="3"/>
  <c r="V29" i="3"/>
  <c r="V28" i="3"/>
  <c r="V27" i="3"/>
  <c r="V25" i="3"/>
  <c r="V24" i="3"/>
  <c r="V22" i="3"/>
  <c r="V21" i="3"/>
  <c r="V20" i="3"/>
  <c r="V19" i="3"/>
  <c r="V18" i="3"/>
  <c r="V12" i="3"/>
  <c r="Q85" i="3" l="1"/>
  <c r="L149" i="3"/>
  <c r="J119" i="3"/>
  <c r="R289" i="3"/>
  <c r="J289" i="3"/>
  <c r="S248" i="3"/>
  <c r="Q297" i="3"/>
  <c r="L99" i="3"/>
  <c r="L98" i="3" s="1"/>
  <c r="G82" i="3"/>
  <c r="G95" i="3"/>
  <c r="G94" i="3" s="1"/>
  <c r="T81" i="3"/>
  <c r="T80" i="3" s="1"/>
  <c r="Q82" i="3"/>
  <c r="Q81" i="3" s="1"/>
  <c r="Q80" i="3" s="1"/>
  <c r="J81" i="3"/>
  <c r="J80" i="3" s="1"/>
  <c r="N81" i="3"/>
  <c r="N80" i="3" s="1"/>
  <c r="Q191" i="3"/>
  <c r="Q43" i="3"/>
  <c r="G23" i="3"/>
  <c r="Q39" i="3"/>
  <c r="G49" i="3"/>
  <c r="M66" i="3"/>
  <c r="M65" i="3" s="1"/>
  <c r="R66" i="3"/>
  <c r="R65" i="3" s="1"/>
  <c r="O66" i="3"/>
  <c r="O65" i="3" s="1"/>
  <c r="H66" i="3"/>
  <c r="H65" i="3" s="1"/>
  <c r="G99" i="3"/>
  <c r="G98" i="3" s="1"/>
  <c r="M58" i="3"/>
  <c r="O119" i="3"/>
  <c r="T119" i="3"/>
  <c r="I119" i="3"/>
  <c r="G137" i="3"/>
  <c r="G134" i="3" s="1"/>
  <c r="Q149" i="3"/>
  <c r="J255" i="3"/>
  <c r="J242" i="3" s="1"/>
  <c r="G275" i="3"/>
  <c r="G244" i="3" s="1"/>
  <c r="L289" i="3"/>
  <c r="Q282" i="3"/>
  <c r="S289" i="3"/>
  <c r="T289" i="3"/>
  <c r="Q72" i="3"/>
  <c r="Q67" i="3"/>
  <c r="Q120" i="3"/>
  <c r="Q180" i="3"/>
  <c r="L82" i="3"/>
  <c r="L95" i="3"/>
  <c r="L94" i="3" s="1"/>
  <c r="G102" i="3"/>
  <c r="G124" i="3"/>
  <c r="Q102" i="3"/>
  <c r="L256" i="3"/>
  <c r="Q137" i="3"/>
  <c r="Q134" i="3" s="1"/>
  <c r="Q256" i="3"/>
  <c r="T90" i="3"/>
  <c r="T89" i="3" s="1"/>
  <c r="M90" i="3"/>
  <c r="M89" i="3" s="1"/>
  <c r="N212" i="3"/>
  <c r="L43" i="3"/>
  <c r="L49" i="3"/>
  <c r="G36" i="3"/>
  <c r="Q91" i="3"/>
  <c r="O81" i="3"/>
  <c r="O80" i="3" s="1"/>
  <c r="L120" i="3"/>
  <c r="G149" i="3"/>
  <c r="G180" i="3"/>
  <c r="R255" i="3"/>
  <c r="R242" i="3" s="1"/>
  <c r="H58" i="3"/>
  <c r="E12" i="3"/>
  <c r="H16" i="3"/>
  <c r="S119" i="3"/>
  <c r="Q124" i="3"/>
  <c r="L102" i="3"/>
  <c r="M108" i="3"/>
  <c r="L180" i="3"/>
  <c r="G129" i="3"/>
  <c r="T255" i="3"/>
  <c r="T242" i="3" s="1"/>
  <c r="Q23" i="3"/>
  <c r="G297" i="3"/>
  <c r="G248" i="3" s="1"/>
  <c r="Q49" i="3"/>
  <c r="J212" i="3"/>
  <c r="L39" i="3"/>
  <c r="Q95" i="3"/>
  <c r="Q94" i="3" s="1"/>
  <c r="Q114" i="3"/>
  <c r="Q112" i="3" s="1"/>
  <c r="Q200" i="3"/>
  <c r="Q199" i="3" s="1"/>
  <c r="Q206" i="3"/>
  <c r="M81" i="3"/>
  <c r="M80" i="3" s="1"/>
  <c r="L85" i="3"/>
  <c r="N119" i="3"/>
  <c r="L124" i="3"/>
  <c r="N145" i="3"/>
  <c r="N144" i="3" s="1"/>
  <c r="N59" i="3" s="1"/>
  <c r="M212" i="3"/>
  <c r="Q109" i="3"/>
  <c r="Q108" i="3" s="1"/>
  <c r="L183" i="3"/>
  <c r="L213" i="3"/>
  <c r="Q259" i="3"/>
  <c r="L166" i="3"/>
  <c r="L173" i="3"/>
  <c r="G191" i="3"/>
  <c r="G256" i="3"/>
  <c r="G290" i="3"/>
  <c r="G289" i="3" s="1"/>
  <c r="G120" i="3"/>
  <c r="Q36" i="3"/>
  <c r="G26" i="3"/>
  <c r="G43" i="3"/>
  <c r="Q166" i="3"/>
  <c r="Q173" i="3"/>
  <c r="L67" i="3"/>
  <c r="L137" i="3"/>
  <c r="L134" i="3" s="1"/>
  <c r="G91" i="3"/>
  <c r="G282" i="3"/>
  <c r="G109" i="3"/>
  <c r="L217" i="3"/>
  <c r="Q275" i="3"/>
  <c r="Q244" i="3" s="1"/>
  <c r="L275" i="3"/>
  <c r="L244" i="3" s="1"/>
  <c r="L23" i="3"/>
  <c r="Q99" i="3"/>
  <c r="Q98" i="3" s="1"/>
  <c r="L114" i="3"/>
  <c r="L112" i="3" s="1"/>
  <c r="L200" i="3"/>
  <c r="L199" i="3" s="1"/>
  <c r="L206" i="3"/>
  <c r="G85" i="3"/>
  <c r="G81" i="3" s="1"/>
  <c r="G80" i="3" s="1"/>
  <c r="G159" i="3"/>
  <c r="G157" i="3" s="1"/>
  <c r="L282" i="3"/>
  <c r="R58" i="3"/>
  <c r="Q289" i="3"/>
  <c r="I16" i="3"/>
  <c r="J90" i="3"/>
  <c r="J89" i="3" s="1"/>
  <c r="L300" i="3"/>
  <c r="L225" i="3"/>
  <c r="I66" i="3"/>
  <c r="I65" i="3" s="1"/>
  <c r="G190" i="3"/>
  <c r="Q300" i="3"/>
  <c r="Q311" i="3" s="1"/>
  <c r="Q312" i="3" s="1"/>
  <c r="S16" i="3"/>
  <c r="Q26" i="3"/>
  <c r="N16" i="3"/>
  <c r="L26" i="3"/>
  <c r="G17" i="3"/>
  <c r="S81" i="3"/>
  <c r="S80" i="3" s="1"/>
  <c r="R90" i="3"/>
  <c r="R89" i="3" s="1"/>
  <c r="R145" i="3"/>
  <c r="R144" i="3" s="1"/>
  <c r="R59" i="3" s="1"/>
  <c r="Q217" i="3"/>
  <c r="S212" i="3"/>
  <c r="N90" i="3"/>
  <c r="N89" i="3" s="1"/>
  <c r="J66" i="3"/>
  <c r="J65" i="3" s="1"/>
  <c r="G72" i="3"/>
  <c r="H119" i="3"/>
  <c r="H212" i="3"/>
  <c r="L297" i="3"/>
  <c r="S66" i="3"/>
  <c r="S65" i="3" s="1"/>
  <c r="L109" i="3"/>
  <c r="R16" i="3"/>
  <c r="R81" i="3"/>
  <c r="R80" i="3" s="1"/>
  <c r="T16" i="3"/>
  <c r="O16" i="3"/>
  <c r="Q183" i="3"/>
  <c r="T212" i="3"/>
  <c r="G67" i="3"/>
  <c r="H81" i="3"/>
  <c r="H80" i="3" s="1"/>
  <c r="G112" i="3"/>
  <c r="G217" i="3"/>
  <c r="I212" i="3"/>
  <c r="N255" i="3"/>
  <c r="N242" i="3" s="1"/>
  <c r="H248" i="3"/>
  <c r="G300" i="3"/>
  <c r="R212" i="3"/>
  <c r="L129" i="3"/>
  <c r="L159" i="3"/>
  <c r="L157" i="3" s="1"/>
  <c r="Q129" i="3"/>
  <c r="Q159" i="3"/>
  <c r="Q157" i="3" s="1"/>
  <c r="Q213" i="3"/>
  <c r="Q225" i="3"/>
  <c r="N66" i="3"/>
  <c r="N65" i="3" s="1"/>
  <c r="L91" i="3"/>
  <c r="L191" i="3"/>
  <c r="I81" i="3"/>
  <c r="I80" i="3" s="1"/>
  <c r="H90" i="3"/>
  <c r="H89" i="3" s="1"/>
  <c r="G166" i="3"/>
  <c r="G173" i="3"/>
  <c r="G183" i="3"/>
  <c r="G200" i="3"/>
  <c r="G199" i="3" s="1"/>
  <c r="G206" i="3"/>
  <c r="M289" i="3"/>
  <c r="I248" i="3"/>
  <c r="H255" i="3"/>
  <c r="H242" i="3" s="1"/>
  <c r="G259" i="3"/>
  <c r="I289" i="3"/>
  <c r="T66" i="3"/>
  <c r="T65" i="3" s="1"/>
  <c r="T64" i="3" s="1"/>
  <c r="T57" i="3" s="1"/>
  <c r="R119" i="3"/>
  <c r="Q190" i="3"/>
  <c r="O212" i="3"/>
  <c r="M16" i="3"/>
  <c r="J16" i="3"/>
  <c r="S90" i="3"/>
  <c r="S89" i="3" s="1"/>
  <c r="L72" i="3"/>
  <c r="L190" i="3"/>
  <c r="G213" i="3"/>
  <c r="G225" i="3"/>
  <c r="M255" i="3"/>
  <c r="M242" i="3" s="1"/>
  <c r="L259" i="3"/>
  <c r="I255" i="3"/>
  <c r="I242" i="3" s="1"/>
  <c r="M119" i="3"/>
  <c r="J248" i="3"/>
  <c r="O248" i="3"/>
  <c r="Q248" i="3"/>
  <c r="Q145" i="3"/>
  <c r="Q144" i="3" s="1"/>
  <c r="Q59" i="3" s="1"/>
  <c r="T145" i="3"/>
  <c r="T144" i="3" s="1"/>
  <c r="T59" i="3" s="1"/>
  <c r="I90" i="3"/>
  <c r="I89" i="3" s="1"/>
  <c r="I108" i="3"/>
  <c r="I58" i="3"/>
  <c r="J108" i="3"/>
  <c r="J58" i="3"/>
  <c r="O90" i="3"/>
  <c r="O89" i="3" s="1"/>
  <c r="O64" i="3" s="1"/>
  <c r="O57" i="3" s="1"/>
  <c r="O58" i="3"/>
  <c r="O108" i="3"/>
  <c r="N108" i="3"/>
  <c r="N58" i="3"/>
  <c r="Q66" i="3"/>
  <c r="Q65" i="3" s="1"/>
  <c r="S108" i="3"/>
  <c r="S58" i="3"/>
  <c r="T58" i="3"/>
  <c r="T108" i="3"/>
  <c r="G90" i="3" l="1"/>
  <c r="G89" i="3" s="1"/>
  <c r="H64" i="3"/>
  <c r="H57" i="3" s="1"/>
  <c r="M64" i="3"/>
  <c r="M57" i="3" s="1"/>
  <c r="G311" i="3"/>
  <c r="G312" i="3" s="1"/>
  <c r="L311" i="3"/>
  <c r="L312" i="3" s="1"/>
  <c r="G145" i="3"/>
  <c r="G144" i="3" s="1"/>
  <c r="G59" i="3" s="1"/>
  <c r="L16" i="3"/>
  <c r="R64" i="3"/>
  <c r="R57" i="3" s="1"/>
  <c r="I64" i="3"/>
  <c r="I57" i="3" s="1"/>
  <c r="Q58" i="3"/>
  <c r="G255" i="3"/>
  <c r="G242" i="3" s="1"/>
  <c r="L255" i="3"/>
  <c r="L242" i="3" s="1"/>
  <c r="Q255" i="3"/>
  <c r="Q242" i="3" s="1"/>
  <c r="Q119" i="3"/>
  <c r="Q212" i="3"/>
  <c r="L212" i="3"/>
  <c r="L81" i="3"/>
  <c r="L80" i="3" s="1"/>
  <c r="Q90" i="3"/>
  <c r="Q89" i="3" s="1"/>
  <c r="Q64" i="3" s="1"/>
  <c r="Q57" i="3" s="1"/>
  <c r="L119" i="3"/>
  <c r="G66" i="3"/>
  <c r="G65" i="3" s="1"/>
  <c r="G64" i="3" s="1"/>
  <c r="G57" i="3" s="1"/>
  <c r="L90" i="3"/>
  <c r="L89" i="3" s="1"/>
  <c r="L248" i="3"/>
  <c r="G108" i="3"/>
  <c r="G119" i="3"/>
  <c r="S64" i="3"/>
  <c r="S57" i="3" s="1"/>
  <c r="Q16" i="3"/>
  <c r="J64" i="3"/>
  <c r="J57" i="3" s="1"/>
  <c r="G58" i="3"/>
  <c r="L66" i="3"/>
  <c r="L65" i="3" s="1"/>
  <c r="L58" i="3"/>
  <c r="G212" i="3"/>
  <c r="L145" i="3"/>
  <c r="L144" i="3" s="1"/>
  <c r="L59" i="3" s="1"/>
  <c r="G16" i="3"/>
  <c r="L108" i="3"/>
  <c r="N64" i="3"/>
  <c r="N57" i="3" s="1"/>
  <c r="Y300" i="3"/>
  <c r="X300" i="3"/>
  <c r="W300" i="3"/>
  <c r="Y297" i="3"/>
  <c r="X297" i="3"/>
  <c r="W297" i="3"/>
  <c r="Y294" i="3"/>
  <c r="X294" i="3"/>
  <c r="W294" i="3"/>
  <c r="Y290" i="3"/>
  <c r="X290" i="3"/>
  <c r="W290" i="3"/>
  <c r="Y287" i="3"/>
  <c r="Y246" i="3" s="1"/>
  <c r="X287" i="3"/>
  <c r="X246" i="3" s="1"/>
  <c r="W287" i="3"/>
  <c r="W246" i="3" s="1"/>
  <c r="Y282" i="3"/>
  <c r="X282" i="3"/>
  <c r="W282" i="3"/>
  <c r="Y275" i="3"/>
  <c r="Y244" i="3" s="1"/>
  <c r="X275" i="3"/>
  <c r="X244" i="3" s="1"/>
  <c r="W275" i="3"/>
  <c r="W244" i="3" s="1"/>
  <c r="Y273" i="3"/>
  <c r="X273" i="3"/>
  <c r="W273" i="3"/>
  <c r="Y259" i="3"/>
  <c r="X259" i="3"/>
  <c r="W259" i="3"/>
  <c r="Y256" i="3"/>
  <c r="X256" i="3"/>
  <c r="W256" i="3"/>
  <c r="Y225" i="3"/>
  <c r="X225" i="3"/>
  <c r="W225" i="3"/>
  <c r="Y217" i="3"/>
  <c r="X217" i="3"/>
  <c r="W217" i="3"/>
  <c r="Y213" i="3"/>
  <c r="X213" i="3"/>
  <c r="W213" i="3"/>
  <c r="Y209" i="3"/>
  <c r="X209" i="3"/>
  <c r="W209" i="3"/>
  <c r="Y206" i="3"/>
  <c r="X206" i="3"/>
  <c r="W206" i="3"/>
  <c r="Y200" i="3"/>
  <c r="Y199" i="3" s="1"/>
  <c r="X200" i="3"/>
  <c r="W200" i="3"/>
  <c r="W199" i="3" s="1"/>
  <c r="X199" i="3"/>
  <c r="Y197" i="3"/>
  <c r="X197" i="3"/>
  <c r="W197" i="3"/>
  <c r="Y191" i="3"/>
  <c r="X191" i="3"/>
  <c r="W191" i="3"/>
  <c r="Y190" i="3"/>
  <c r="X190" i="3"/>
  <c r="W190" i="3"/>
  <c r="Y183" i="3"/>
  <c r="X183" i="3"/>
  <c r="W183" i="3"/>
  <c r="Y180" i="3"/>
  <c r="X180" i="3"/>
  <c r="W180" i="3"/>
  <c r="Y176" i="3"/>
  <c r="X176" i="3"/>
  <c r="W176" i="3"/>
  <c r="Y173" i="3"/>
  <c r="X173" i="3"/>
  <c r="W173" i="3"/>
  <c r="Y166" i="3"/>
  <c r="X166" i="3"/>
  <c r="W166" i="3"/>
  <c r="Y159" i="3"/>
  <c r="Y157" i="3" s="1"/>
  <c r="X159" i="3"/>
  <c r="X157" i="3" s="1"/>
  <c r="W159" i="3"/>
  <c r="W157" i="3" s="1"/>
  <c r="Y149" i="3"/>
  <c r="X149" i="3"/>
  <c r="W149" i="3"/>
  <c r="Y140" i="3"/>
  <c r="X140" i="3"/>
  <c r="W140" i="3"/>
  <c r="Y137" i="3"/>
  <c r="Y134" i="3" s="1"/>
  <c r="X137" i="3"/>
  <c r="X134" i="3" s="1"/>
  <c r="W137" i="3"/>
  <c r="W134" i="3" s="1"/>
  <c r="Y129" i="3"/>
  <c r="X129" i="3"/>
  <c r="W129" i="3"/>
  <c r="Y127" i="3"/>
  <c r="X127" i="3"/>
  <c r="W127" i="3"/>
  <c r="Y124" i="3"/>
  <c r="X124" i="3"/>
  <c r="W124" i="3"/>
  <c r="Y120" i="3"/>
  <c r="X120" i="3"/>
  <c r="W120" i="3"/>
  <c r="Y114" i="3"/>
  <c r="Y112" i="3" s="1"/>
  <c r="X114" i="3"/>
  <c r="X112" i="3" s="1"/>
  <c r="W114" i="3"/>
  <c r="W112" i="3" s="1"/>
  <c r="Y109" i="3"/>
  <c r="X109" i="3"/>
  <c r="W109" i="3"/>
  <c r="Y102" i="3"/>
  <c r="X102" i="3"/>
  <c r="W102" i="3"/>
  <c r="Y99" i="3"/>
  <c r="Y98" i="3" s="1"/>
  <c r="X99" i="3"/>
  <c r="X98" i="3" s="1"/>
  <c r="W99" i="3"/>
  <c r="W98" i="3" s="1"/>
  <c r="Y95" i="3"/>
  <c r="Y94" i="3" s="1"/>
  <c r="X95" i="3"/>
  <c r="X94" i="3" s="1"/>
  <c r="W95" i="3"/>
  <c r="W94" i="3" s="1"/>
  <c r="Y91" i="3"/>
  <c r="X91" i="3"/>
  <c r="W91" i="3"/>
  <c r="Y85" i="3"/>
  <c r="X85" i="3"/>
  <c r="W85" i="3"/>
  <c r="Y82" i="3"/>
  <c r="X82" i="3"/>
  <c r="W82" i="3"/>
  <c r="W81" i="3" s="1"/>
  <c r="W80" i="3" s="1"/>
  <c r="Y72" i="3"/>
  <c r="X72" i="3"/>
  <c r="W72" i="3"/>
  <c r="Y67" i="3"/>
  <c r="X67" i="3"/>
  <c r="W67" i="3"/>
  <c r="Y46" i="3"/>
  <c r="X46" i="3"/>
  <c r="W46" i="3"/>
  <c r="Y43" i="3"/>
  <c r="X43" i="3"/>
  <c r="W43" i="3"/>
  <c r="Y39" i="3"/>
  <c r="X39" i="3"/>
  <c r="W39" i="3"/>
  <c r="Y36" i="3"/>
  <c r="X36" i="3"/>
  <c r="W36" i="3"/>
  <c r="Y26" i="3"/>
  <c r="X26" i="3"/>
  <c r="W26" i="3"/>
  <c r="Y23" i="3"/>
  <c r="X23" i="3"/>
  <c r="W23" i="3"/>
  <c r="Y17" i="3"/>
  <c r="X17" i="3"/>
  <c r="W17" i="3"/>
  <c r="V300" i="3"/>
  <c r="V311" i="3" s="1"/>
  <c r="V312" i="3" s="1"/>
  <c r="V297" i="3"/>
  <c r="V294" i="3"/>
  <c r="V290" i="3"/>
  <c r="V287" i="3"/>
  <c r="V246" i="3" s="1"/>
  <c r="E246" i="3" s="1"/>
  <c r="V282" i="3"/>
  <c r="V275" i="3"/>
  <c r="V244" i="3" s="1"/>
  <c r="E244" i="3" s="1"/>
  <c r="V273" i="3"/>
  <c r="V259" i="3"/>
  <c r="V256" i="3"/>
  <c r="V225" i="3"/>
  <c r="V217" i="3"/>
  <c r="V213" i="3"/>
  <c r="V209" i="3"/>
  <c r="V206" i="3"/>
  <c r="V200" i="3"/>
  <c r="V199" i="3" s="1"/>
  <c r="V197" i="3"/>
  <c r="V191" i="3"/>
  <c r="V190" i="3"/>
  <c r="V183" i="3"/>
  <c r="V180" i="3"/>
  <c r="V176" i="3"/>
  <c r="V173" i="3"/>
  <c r="V166" i="3"/>
  <c r="V159" i="3"/>
  <c r="V157" i="3" s="1"/>
  <c r="V149" i="3"/>
  <c r="V140" i="3"/>
  <c r="V137" i="3"/>
  <c r="V134" i="3" s="1"/>
  <c r="V129" i="3"/>
  <c r="V127" i="3"/>
  <c r="V124" i="3"/>
  <c r="V120" i="3"/>
  <c r="V114" i="3"/>
  <c r="V112" i="3" s="1"/>
  <c r="V109" i="3"/>
  <c r="V102" i="3"/>
  <c r="V99" i="3"/>
  <c r="V98" i="3" s="1"/>
  <c r="V95" i="3"/>
  <c r="V94" i="3" s="1"/>
  <c r="V91" i="3"/>
  <c r="V85" i="3"/>
  <c r="V82" i="3"/>
  <c r="V72" i="3"/>
  <c r="V67" i="3"/>
  <c r="Y255" i="3" l="1"/>
  <c r="Y242" i="3" s="1"/>
  <c r="W90" i="3"/>
  <c r="W89" i="3" s="1"/>
  <c r="L64" i="3"/>
  <c r="L57" i="3" s="1"/>
  <c r="X81" i="3"/>
  <c r="X80" i="3" s="1"/>
  <c r="W66" i="3"/>
  <c r="W65" i="3" s="1"/>
  <c r="W16" i="3"/>
  <c r="Y81" i="3"/>
  <c r="Y80" i="3" s="1"/>
  <c r="Y212" i="3"/>
  <c r="X255" i="3"/>
  <c r="X242" i="3" s="1"/>
  <c r="V248" i="3"/>
  <c r="W108" i="3"/>
  <c r="W119" i="3"/>
  <c r="V58" i="3"/>
  <c r="E58" i="3" s="1"/>
  <c r="W58" i="3"/>
  <c r="W289" i="3"/>
  <c r="X58" i="3"/>
  <c r="X289" i="3"/>
  <c r="V145" i="3"/>
  <c r="V144" i="3" s="1"/>
  <c r="V59" i="3" s="1"/>
  <c r="E59" i="3" s="1"/>
  <c r="Y58" i="3"/>
  <c r="X119" i="3"/>
  <c r="W212" i="3"/>
  <c r="Y289" i="3"/>
  <c r="X212" i="3"/>
  <c r="W145" i="3"/>
  <c r="W144" i="3" s="1"/>
  <c r="W59" i="3" s="1"/>
  <c r="W248" i="3"/>
  <c r="Y145" i="3"/>
  <c r="Y144" i="3" s="1"/>
  <c r="Y59" i="3" s="1"/>
  <c r="Y248" i="3"/>
  <c r="X145" i="3"/>
  <c r="X144" i="3" s="1"/>
  <c r="X59" i="3" s="1"/>
  <c r="X248" i="3"/>
  <c r="V289" i="3"/>
  <c r="V212" i="3"/>
  <c r="V119" i="3"/>
  <c r="V81" i="3"/>
  <c r="V80" i="3" s="1"/>
  <c r="V66" i="3"/>
  <c r="V65" i="3" s="1"/>
  <c r="W255" i="3"/>
  <c r="W242" i="3" s="1"/>
  <c r="Y119" i="3"/>
  <c r="X108" i="3"/>
  <c r="Y108" i="3"/>
  <c r="X90" i="3"/>
  <c r="X89" i="3" s="1"/>
  <c r="Y90" i="3"/>
  <c r="Y89" i="3" s="1"/>
  <c r="W64" i="3"/>
  <c r="W57" i="3" s="1"/>
  <c r="X66" i="3"/>
  <c r="X65" i="3" s="1"/>
  <c r="Y66" i="3"/>
  <c r="Y65" i="3" s="1"/>
  <c r="X16" i="3"/>
  <c r="Y16" i="3"/>
  <c r="V255" i="3"/>
  <c r="V242" i="3" s="1"/>
  <c r="V108" i="3"/>
  <c r="V90" i="3"/>
  <c r="V89" i="3" s="1"/>
  <c r="V49" i="3"/>
  <c r="V46" i="3"/>
  <c r="V43" i="3"/>
  <c r="V39" i="3"/>
  <c r="V36" i="3"/>
  <c r="V26" i="3"/>
  <c r="V23" i="3"/>
  <c r="V17" i="3"/>
  <c r="E312" i="3" l="1"/>
  <c r="E311" i="3"/>
  <c r="V16" i="3"/>
  <c r="V64" i="3"/>
  <c r="V57" i="3" s="1"/>
  <c r="E57" i="3" s="1"/>
  <c r="Y64" i="3"/>
  <c r="Y57" i="3" s="1"/>
  <c r="X64" i="3"/>
  <c r="X57" i="3" s="1"/>
  <c r="E310" i="3"/>
  <c r="E306" i="3"/>
  <c r="E305" i="3"/>
  <c r="E304" i="3"/>
  <c r="E303" i="3"/>
  <c r="E302" i="3"/>
  <c r="E301" i="3"/>
  <c r="E300" i="3"/>
  <c r="E299" i="3"/>
  <c r="E298" i="3"/>
  <c r="E297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2" i="3"/>
  <c r="E250" i="3"/>
  <c r="E248" i="3"/>
  <c r="E242" i="3"/>
  <c r="E237" i="3"/>
  <c r="E236" i="3"/>
  <c r="E235" i="3"/>
  <c r="E234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5" i="3"/>
  <c r="E194" i="3"/>
  <c r="E193" i="3"/>
  <c r="E192" i="3"/>
  <c r="E191" i="3"/>
  <c r="E190" i="3"/>
  <c r="E188" i="3"/>
  <c r="E187" i="3"/>
  <c r="E186" i="3"/>
  <c r="E185" i="3"/>
  <c r="E184" i="3"/>
  <c r="E183" i="3"/>
  <c r="E182" i="3"/>
  <c r="E181" i="3"/>
  <c r="E180" i="3"/>
  <c r="E178" i="3"/>
  <c r="E176" i="3"/>
  <c r="E175" i="3"/>
  <c r="E174" i="3"/>
  <c r="E173" i="3"/>
  <c r="E172" i="3"/>
  <c r="E171" i="3"/>
  <c r="E170" i="3"/>
  <c r="E168" i="3"/>
  <c r="E167" i="3"/>
  <c r="E166" i="3"/>
  <c r="E165" i="3"/>
  <c r="E163" i="3"/>
  <c r="E162" i="3"/>
  <c r="E161" i="3"/>
  <c r="E160" i="3"/>
  <c r="E159" i="3"/>
  <c r="E158" i="3"/>
  <c r="E157" i="3"/>
  <c r="E151" i="3"/>
  <c r="E150" i="3"/>
  <c r="E149" i="3"/>
  <c r="E148" i="3"/>
  <c r="E147" i="3"/>
  <c r="E146" i="3"/>
  <c r="E145" i="3"/>
  <c r="E144" i="3"/>
  <c r="E141" i="3"/>
  <c r="E140" i="3"/>
  <c r="E139" i="3"/>
  <c r="E138" i="3"/>
  <c r="E137" i="3"/>
  <c r="E136" i="3"/>
  <c r="E135" i="3"/>
  <c r="E134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6" i="3"/>
  <c r="E105" i="3"/>
  <c r="E104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2" i="3"/>
  <c r="E61" i="3"/>
  <c r="E52" i="3"/>
  <c r="E51" i="3"/>
  <c r="E50" i="3"/>
  <c r="E49" i="3"/>
  <c r="E48" i="3"/>
  <c r="E47" i="3"/>
  <c r="E46" i="3"/>
  <c r="E10" i="3" s="1"/>
  <c r="E45" i="3"/>
  <c r="E44" i="3"/>
  <c r="E43" i="3"/>
  <c r="E42" i="3"/>
  <c r="E41" i="3"/>
  <c r="E40" i="3"/>
  <c r="E39" i="3"/>
  <c r="E38" i="3"/>
  <c r="E37" i="3"/>
  <c r="E36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Y10" i="3"/>
  <c r="X10" i="3"/>
  <c r="W10" i="3"/>
  <c r="V10" i="3"/>
  <c r="E64" i="3" l="1"/>
  <c r="F17" i="3"/>
  <c r="K17" i="3"/>
  <c r="P17" i="3"/>
  <c r="U17" i="3"/>
  <c r="U297" i="3" l="1"/>
  <c r="U289" i="3"/>
  <c r="U282" i="3"/>
  <c r="U275" i="3"/>
  <c r="U259" i="3"/>
  <c r="U255" i="3" s="1"/>
  <c r="P297" i="3"/>
  <c r="P289" i="3"/>
  <c r="P282" i="3"/>
  <c r="P275" i="3"/>
  <c r="P259" i="3"/>
  <c r="P255" i="3" s="1"/>
  <c r="K297" i="3"/>
  <c r="K289" i="3"/>
  <c r="K282" i="3"/>
  <c r="K275" i="3"/>
  <c r="K259" i="3"/>
  <c r="K256" i="3"/>
  <c r="D297" i="3"/>
  <c r="F297" i="3"/>
  <c r="F289" i="3"/>
  <c r="F282" i="3"/>
  <c r="F275" i="3"/>
  <c r="F259" i="3"/>
  <c r="F256" i="3"/>
  <c r="U225" i="3"/>
  <c r="U217" i="3"/>
  <c r="U213" i="3"/>
  <c r="U209" i="3"/>
  <c r="U206" i="3"/>
  <c r="U200" i="3"/>
  <c r="U199" i="3" s="1"/>
  <c r="U197" i="3"/>
  <c r="U183" i="3"/>
  <c r="U180" i="3"/>
  <c r="U176" i="3"/>
  <c r="U173" i="3"/>
  <c r="U166" i="3"/>
  <c r="U157" i="3"/>
  <c r="U149" i="3"/>
  <c r="U144" i="3"/>
  <c r="U140" i="3"/>
  <c r="U137" i="3"/>
  <c r="U134" i="3" s="1"/>
  <c r="U129" i="3"/>
  <c r="U127" i="3"/>
  <c r="U124" i="3"/>
  <c r="U120" i="3"/>
  <c r="U114" i="3"/>
  <c r="U112" i="3" s="1"/>
  <c r="U109" i="3"/>
  <c r="U102" i="3"/>
  <c r="U90" i="3"/>
  <c r="U89" i="3" s="1"/>
  <c r="U80" i="3"/>
  <c r="U65" i="3"/>
  <c r="P225" i="3"/>
  <c r="P217" i="3"/>
  <c r="P213" i="3"/>
  <c r="P209" i="3"/>
  <c r="P206" i="3"/>
  <c r="P200" i="3"/>
  <c r="P199" i="3" s="1"/>
  <c r="P197" i="3"/>
  <c r="P183" i="3"/>
  <c r="P180" i="3"/>
  <c r="P176" i="3"/>
  <c r="P173" i="3"/>
  <c r="P166" i="3"/>
  <c r="P157" i="3"/>
  <c r="P149" i="3"/>
  <c r="P144" i="3"/>
  <c r="P140" i="3"/>
  <c r="P137" i="3"/>
  <c r="P134" i="3" s="1"/>
  <c r="P129" i="3"/>
  <c r="P127" i="3"/>
  <c r="P124" i="3"/>
  <c r="P120" i="3"/>
  <c r="P114" i="3"/>
  <c r="P112" i="3" s="1"/>
  <c r="P109" i="3"/>
  <c r="P102" i="3"/>
  <c r="P90" i="3"/>
  <c r="P89" i="3" s="1"/>
  <c r="P80" i="3"/>
  <c r="P65" i="3"/>
  <c r="K225" i="3"/>
  <c r="K217" i="3"/>
  <c r="K213" i="3"/>
  <c r="K209" i="3"/>
  <c r="K206" i="3"/>
  <c r="K200" i="3"/>
  <c r="K199" i="3" s="1"/>
  <c r="K197" i="3"/>
  <c r="K183" i="3"/>
  <c r="K180" i="3"/>
  <c r="K176" i="3"/>
  <c r="K173" i="3"/>
  <c r="K166" i="3"/>
  <c r="K157" i="3"/>
  <c r="K149" i="3"/>
  <c r="K144" i="3"/>
  <c r="K140" i="3"/>
  <c r="K137" i="3"/>
  <c r="K134" i="3" s="1"/>
  <c r="K129" i="3"/>
  <c r="K127" i="3"/>
  <c r="K124" i="3"/>
  <c r="K120" i="3"/>
  <c r="K114" i="3"/>
  <c r="K112" i="3" s="1"/>
  <c r="K109" i="3"/>
  <c r="K102" i="3"/>
  <c r="K90" i="3"/>
  <c r="K89" i="3" s="1"/>
  <c r="K80" i="3"/>
  <c r="K65" i="3"/>
  <c r="F225" i="3"/>
  <c r="F217" i="3"/>
  <c r="F213" i="3"/>
  <c r="F209" i="3"/>
  <c r="F206" i="3"/>
  <c r="F200" i="3"/>
  <c r="F199" i="3" s="1"/>
  <c r="F197" i="3"/>
  <c r="F183" i="3"/>
  <c r="F180" i="3"/>
  <c r="F176" i="3"/>
  <c r="F173" i="3"/>
  <c r="F166" i="3"/>
  <c r="F157" i="3"/>
  <c r="F149" i="3"/>
  <c r="F144" i="3"/>
  <c r="F140" i="3"/>
  <c r="F137" i="3"/>
  <c r="F134" i="3" s="1"/>
  <c r="F129" i="3"/>
  <c r="F127" i="3"/>
  <c r="F124" i="3"/>
  <c r="F120" i="3"/>
  <c r="F114" i="3"/>
  <c r="F112" i="3" s="1"/>
  <c r="F109" i="3"/>
  <c r="F102" i="3"/>
  <c r="F90" i="3"/>
  <c r="F89" i="3" s="1"/>
  <c r="F80" i="3"/>
  <c r="F65" i="3"/>
  <c r="U49" i="3"/>
  <c r="U26" i="3"/>
  <c r="U23" i="3"/>
  <c r="P49" i="3"/>
  <c r="P26" i="3"/>
  <c r="P23" i="3"/>
  <c r="K49" i="3"/>
  <c r="K26" i="3"/>
  <c r="K23" i="3"/>
  <c r="F49" i="3"/>
  <c r="F26" i="3"/>
  <c r="F23" i="3"/>
  <c r="D289" i="3"/>
  <c r="D282" i="3"/>
  <c r="D275" i="3"/>
  <c r="D259" i="3"/>
  <c r="D256" i="3"/>
  <c r="D225" i="3"/>
  <c r="D217" i="3"/>
  <c r="D213" i="3"/>
  <c r="D209" i="3"/>
  <c r="D206" i="3"/>
  <c r="D200" i="3"/>
  <c r="D199" i="3" s="1"/>
  <c r="D197" i="3"/>
  <c r="D183" i="3"/>
  <c r="D180" i="3"/>
  <c r="D176" i="3"/>
  <c r="D173" i="3"/>
  <c r="D166" i="3"/>
  <c r="D157" i="3"/>
  <c r="D149" i="3"/>
  <c r="D144" i="3"/>
  <c r="D140" i="3"/>
  <c r="D137" i="3"/>
  <c r="D134" i="3" s="1"/>
  <c r="D129" i="3"/>
  <c r="D127" i="3"/>
  <c r="D124" i="3"/>
  <c r="D120" i="3"/>
  <c r="D114" i="3"/>
  <c r="D112" i="3" s="1"/>
  <c r="D109" i="3"/>
  <c r="D102" i="3"/>
  <c r="D90" i="3"/>
  <c r="D89" i="3" s="1"/>
  <c r="D80" i="3"/>
  <c r="D65" i="3"/>
  <c r="D49" i="3"/>
  <c r="D26" i="3"/>
  <c r="D23" i="3"/>
  <c r="D17" i="3"/>
  <c r="P16" i="3" l="1"/>
  <c r="U16" i="3"/>
  <c r="K16" i="3"/>
  <c r="F16" i="3"/>
  <c r="K255" i="3"/>
  <c r="F108" i="3"/>
  <c r="K108" i="3"/>
  <c r="F255" i="3"/>
  <c r="P212" i="3"/>
  <c r="K212" i="3"/>
  <c r="P108" i="3"/>
  <c r="F212" i="3"/>
  <c r="F64" i="3"/>
  <c r="K64" i="3"/>
  <c r="U119" i="3"/>
  <c r="F119" i="3"/>
  <c r="K119" i="3"/>
  <c r="U64" i="3"/>
  <c r="U108" i="3"/>
  <c r="P119" i="3"/>
  <c r="U212" i="3"/>
  <c r="P64" i="3"/>
  <c r="D64" i="3"/>
  <c r="D16" i="3"/>
  <c r="D119" i="3"/>
  <c r="D108" i="3"/>
  <c r="D212" i="3" l="1"/>
  <c r="D255" i="3"/>
</calcChain>
</file>

<file path=xl/sharedStrings.xml><?xml version="1.0" encoding="utf-8"?>
<sst xmlns="http://schemas.openxmlformats.org/spreadsheetml/2006/main" count="914" uniqueCount="487">
  <si>
    <t>รหัส 
(ระบุ)</t>
  </si>
  <si>
    <t xml:space="preserve">ตัวชี้วัด / กิจกรรมการดำเนินงานของผลผลิต / </t>
  </si>
  <si>
    <t>หน่วยนับ</t>
  </si>
  <si>
    <t>ไตรมาส 1</t>
  </si>
  <si>
    <t>ไตรมาส 2</t>
  </si>
  <si>
    <t>ไตรมาส 3</t>
  </si>
  <si>
    <t>ไตรมาส 4</t>
  </si>
  <si>
    <t xml:space="preserve">โครงการยุทธศาสตร์ </t>
  </si>
  <si>
    <t>ต.ค.-ธ.ค.</t>
  </si>
  <si>
    <t>ม.ค.-มี.ค.</t>
  </si>
  <si>
    <t>เม.ย.-มิ.ย.</t>
  </si>
  <si>
    <t>ก.ค.-ก.ย.</t>
  </si>
  <si>
    <t>รวมงบประมาณทั้งสิ้น</t>
  </si>
  <si>
    <t xml:space="preserve">ภารกิจพื้นฐานประจำ / สนับสนุนยุทธศาสตร์ </t>
  </si>
  <si>
    <t>พ 1.1.7</t>
  </si>
  <si>
    <t>ตัวชี้วัด : เชิงคุณภาพ</t>
  </si>
  <si>
    <t xml:space="preserve">ตัวชี้วัด : เชิงเวลา </t>
  </si>
  <si>
    <t>1. ระดับคะแนนเฉลี่ยของการจัดส่งข้อมูลที่สำคัญในระดับมหาวิทยาลัย ตามกำหนดเวลาที่หน่วยงานที่เกี่ยวข้องกำหนด</t>
  </si>
  <si>
    <t>ระดับคะแนนเฉลี่ย</t>
  </si>
  <si>
    <t>กิจกรรมหลักที่ 1  บริหารงานทั่วไปของ สบ.</t>
  </si>
  <si>
    <t>กิจกรรมย่อย 1.1  อำนวยการและบริหารงานทั่วไปของ สบ.</t>
  </si>
  <si>
    <t>1)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</si>
  <si>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</si>
  <si>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</si>
  <si>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</si>
  <si>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</si>
  <si>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</si>
  <si>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</si>
  <si>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</si>
  <si>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</si>
  <si>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</si>
  <si>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</si>
  <si>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</si>
  <si>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</si>
  <si>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</si>
  <si>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</si>
  <si>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</si>
  <si>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</si>
  <si>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</si>
  <si>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</si>
  <si>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</si>
  <si>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2) งานบริหารทั่วไป</t>
  </si>
  <si>
    <t>ฉบับ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</si>
  <si>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</si>
  <si>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</si>
  <si>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</si>
  <si>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</si>
  <si>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ตัวชี้วัด : เชิงปริมาณ </t>
  </si>
  <si>
    <t xml:space="preserve">ร้อยละ </t>
  </si>
  <si>
    <t xml:space="preserve">ตัวชี้วัด : เชิงคุณภาพ </t>
  </si>
  <si>
    <t>ระดับ</t>
  </si>
  <si>
    <t>กิจกรรมหลักที่ 1 บริการบรรณสารสนเทศ</t>
  </si>
  <si>
    <r>
      <t xml:space="preserve">กิจกรรมย่อย 1.1  </t>
    </r>
    <r>
      <rPr>
        <sz val="12.5"/>
        <color indexed="10"/>
        <rFont val="TH SarabunPSK"/>
        <family val="2"/>
      </rPr>
      <t>จัดหาทรัพยากรสารสนเทศใหม่</t>
    </r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</si>
  <si>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</si>
  <si>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</si>
  <si>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</si>
  <si>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</si>
  <si>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</si>
  <si>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</si>
  <si>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</si>
  <si>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</si>
  <si>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</si>
  <si>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</si>
  <si>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</si>
  <si>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</si>
  <si>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</si>
  <si>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</si>
  <si>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</si>
  <si>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</si>
  <si>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</si>
  <si>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</si>
  <si>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</si>
  <si>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</si>
  <si>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</si>
  <si>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</si>
  <si>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</si>
  <si>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</si>
  <si>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สารสนเทศการศึกษาทางไกล)  </t>
  </si>
  <si>
    <t>บทความ</t>
  </si>
  <si>
    <t xml:space="preserve">              (•  สารสนเทศจดหมายเหตุ)  </t>
  </si>
  <si>
    <t xml:space="preserve">              (•  สารสนเทศ ศ.ดร.วิจิตร  ศรีสอ้าน)</t>
  </si>
  <si>
    <r>
      <t xml:space="preserve">กิจกรรมย่อย 1.2  </t>
    </r>
    <r>
      <rPr>
        <sz val="12.5"/>
        <color indexed="1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</si>
  <si>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</si>
  <si>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</si>
  <si>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</si>
  <si>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สื่อโสตฯ สื่ออิเล็กทรอนิกส์   
(น.วิเคราะห์ฯ) </t>
  </si>
  <si>
    <t xml:space="preserve">              1.2) ระเบียนดรรชนีวารสาร/เอกสารเนื้อหาทั่วไป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</si>
  <si>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</si>
  <si>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</si>
  <si>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</si>
  <si>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</si>
  <si>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>บัญชี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</si>
  <si>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</si>
  <si>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</si>
  <si>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</si>
  <si>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</si>
  <si>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</si>
  <si>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</si>
  <si>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</si>
  <si>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</si>
  <si>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</si>
  <si>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</si>
  <si>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</si>
  <si>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</si>
  <si>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</si>
  <si>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r>
      <t xml:space="preserve">กิจกรรมย่อย 1.3  </t>
    </r>
    <r>
      <rPr>
        <sz val="12.5"/>
        <color indexed="10"/>
        <rFont val="TH SarabunPSK"/>
        <family val="2"/>
      </rPr>
      <t>อนุรักษ์วัสดุสารสนเทศ</t>
    </r>
  </si>
  <si>
    <t>เล่ม-เรื่อง</t>
  </si>
  <si>
    <t xml:space="preserve">          1) หนังสือ วพ./IS มสธ.</t>
  </si>
  <si>
    <t xml:space="preserve">          2) วารสาร</t>
  </si>
  <si>
    <t xml:space="preserve">          3) สื่อลักษณะพิเศษ</t>
  </si>
  <si>
    <t xml:space="preserve">                (• เอกสารจดหมายเหตุ)</t>
  </si>
  <si>
    <t>กิจกรรมหลักที่ 2 บริการห้องสมุด</t>
  </si>
  <si>
    <r>
      <t xml:space="preserve">กิจกรรมย่อย 2.1 </t>
    </r>
    <r>
      <rPr>
        <sz val="12.5"/>
        <color indexed="10"/>
        <rFont val="TH SarabunPSK"/>
        <family val="2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</si>
  <si>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</si>
  <si>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</si>
  <si>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จดหมายเหตุ)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</si>
  <si>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</si>
  <si>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</si>
  <si>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</si>
  <si>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</si>
  <si>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</si>
  <si>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</si>
  <si>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สารสนเทศ ร.7)</t>
  </si>
  <si>
    <t xml:space="preserve">              (• การศึกษาทางไกล)</t>
  </si>
  <si>
    <t xml:space="preserve">         5) งานบริการการใช้ทรัพยากรสารสนเทศ 
(การจัดเรียงขึ้นชั้น)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</si>
  <si>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</si>
  <si>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</si>
  <si>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</si>
  <si>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6) งานบริการนำส่งเอกสาร</t>
  </si>
  <si>
    <t>เรื่อง</t>
  </si>
  <si>
    <t xml:space="preserve">         7) งานบริการข่าวสารทันสมัย</t>
  </si>
  <si>
    <t xml:space="preserve">               (• น.บริการสื่อสิ่งพิมพ์ต่อเนื่อง)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</si>
  <si>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</si>
  <si>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</si>
  <si>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</si>
  <si>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</si>
  <si>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</si>
  <si>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r>
      <t xml:space="preserve">กิจกรรมย่อย 2.3 </t>
    </r>
    <r>
      <rPr>
        <sz val="12.5"/>
        <color indexed="10"/>
        <rFont val="TH SarabunPSK"/>
        <family val="2"/>
      </rPr>
      <t>บริการห้องสมุด มุม มสธ.และศูนย์วิทยบริการบัณฑิตศึกษา</t>
    </r>
  </si>
  <si>
    <t xml:space="preserve">           (- ศูนย์บริการการศึกษาเฉพาะกิจ มุม มสธ.    (81 แห่ง)</t>
  </si>
  <si>
    <t xml:space="preserve">           (- ศูนย์วิทยบริการบัณฑิตศึกษา   (2 แห่ง)</t>
  </si>
  <si>
    <r>
      <t xml:space="preserve">กิจกรรมย่อย 2.4  </t>
    </r>
    <r>
      <rPr>
        <sz val="12.5"/>
        <color indexed="10"/>
        <rFont val="TH SarabunPSK"/>
        <family val="2"/>
      </rPr>
      <t>บริการหน่วยงานภายใน</t>
    </r>
  </si>
  <si>
    <t xml:space="preserve">          (- จัดทำข้อมูลบัตรรายการฯ (CIP) สำหรับสิ่งพิมพ์ที่มหาวิทยาลัยจัดพิมพ์)</t>
  </si>
  <si>
    <t>คน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</si>
  <si>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</si>
  <si>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</si>
  <si>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</si>
  <si>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r>
      <t xml:space="preserve">กิจกรรมย่อย 2.6 </t>
    </r>
    <r>
      <rPr>
        <sz val="12.5"/>
        <color indexed="10"/>
        <rFont val="TH SarabunPSK"/>
        <family val="2"/>
      </rPr>
      <t>งานให้การศึกษาผู้ใช้และส่งเสริมการใช้ห้องสมุด</t>
    </r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</si>
  <si>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</si>
  <si>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</si>
  <si>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    (• น.บริการสื่อสิ่งพิมพ์ต่อเนื่อง)</t>
  </si>
  <si>
    <t>กิจกรรมหลักที่ 3 จัดบริการวัสดุการศึกษาประกอบการเรียนการสอนให้กับ นศ.ป.เอก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</si>
  <si>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</si>
  <si>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</si>
  <si>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</si>
  <si>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</si>
  <si>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</si>
  <si>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</si>
  <si>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</si>
  <si>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r>
      <t xml:space="preserve">        2) คณะทำงานฝ่ายพัฒนาทรัพยากรสาร</t>
    </r>
    <r>
      <rPr>
        <sz val="12.5"/>
        <color indexed="8"/>
        <rFont val="TH SarabunPSK"/>
        <family val="2"/>
      </rPr>
      <t>นิเทศ</t>
    </r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</si>
  <si>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</si>
  <si>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</si>
  <si>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r>
      <t xml:space="preserve">        5) คณะทำงานฝ่าย</t>
    </r>
    <r>
      <rPr>
        <sz val="12.5"/>
        <rFont val="TH SarabunPSK"/>
        <family val="2"/>
      </rPr>
      <t>วารสารและเอกสาร</t>
    </r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</si>
  <si>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</si>
  <si>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</si>
  <si>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</si>
  <si>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</si>
  <si>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</si>
  <si>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</si>
  <si>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</si>
  <si>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</si>
  <si>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</si>
  <si>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ก 2.3.2</t>
  </si>
  <si>
    <r>
      <t xml:space="preserve">โครงการที่ 1  โครงการพัฒนาห้องสมุดดิจิทัล  
</t>
    </r>
    <r>
      <rPr>
        <b/>
        <u/>
        <sz val="12.5"/>
        <color indexed="8"/>
        <rFont val="TH SarabunPSK"/>
        <family val="2"/>
      </rPr>
      <t xml:space="preserve">(ก  2.3.2) </t>
    </r>
    <r>
      <rPr>
        <b/>
        <sz val="12.5"/>
        <color indexed="8"/>
        <rFont val="TH SarabunPSK"/>
        <family val="2"/>
      </rPr>
      <t xml:space="preserve">  (เงินรายได้ + เงินคงคลัง)</t>
    </r>
  </si>
  <si>
    <t>ผลผลิตที่ 1 การพัฒนาห้องสมุดดิจิทัล</t>
  </si>
  <si>
    <t xml:space="preserve">ตัวชี้วัด  : เชิงปริมาณ </t>
  </si>
  <si>
    <t>ฐานข้อมูล/เว็บ/เรื่อง</t>
  </si>
  <si>
    <t>ระบบ/เว็บไซต์/เรื่อง</t>
  </si>
  <si>
    <t>ระบบ</t>
  </si>
  <si>
    <t>เว็บไซต์</t>
  </si>
  <si>
    <t xml:space="preserve">         1) ฐานข้อมูลสารสนเทศดิจิทัลพระบาทสมเด็จพระปกเกล้าเจ้าอยู่หัวฯ</t>
  </si>
  <si>
    <t xml:space="preserve">         2) ฐานข้อมูลสารสนเทศดิจิทัลศาสตราจารย์ ดร.วิจิตร ศรีสอ้าน</t>
  </si>
  <si>
    <t xml:space="preserve">         5) ฐานข้อมูลสารสนเทศดิจิทัลบทความวารสาร มสธ. ในระบบ TDC</t>
  </si>
  <si>
    <t>หน้า</t>
  </si>
  <si>
    <t xml:space="preserve">               (•  สารสนเทศ ร.7) </t>
  </si>
  <si>
    <t>รายการ/ครั้ง</t>
  </si>
  <si>
    <t>รายการ</t>
  </si>
  <si>
    <t xml:space="preserve">   1.5 พัฒนาระบบสืบค้นเอกสารจดหมายเหตุทางอิเล็กทรอนิกส์</t>
  </si>
  <si>
    <t xml:space="preserve">        - (ศูนย์เทคโนฯ : ทุกช่องทางยกเว้นฐานข้อมูลออนไลน์)</t>
  </si>
  <si>
    <t xml:space="preserve">   2.1 แผน/โครงการและงบประมาณ</t>
  </si>
  <si>
    <t xml:space="preserve">        1. จัดทำแผน/โครงการและงบประมาณประจำปี</t>
  </si>
  <si>
    <t xml:space="preserve">   2.2 คำรับรองฯ และการประเมินผลการปฏิบัติราชการประจำปี</t>
  </si>
  <si>
    <t xml:space="preserve">        2. รายงานการประเมินผลตามคำรับรองฯ รอบ 6 , 9 , 12 เดือน</t>
  </si>
  <si>
    <t xml:space="preserve">   2.3 รายงานการประกันคุณภาพการศึกษาของหน่วยงาน</t>
  </si>
  <si>
    <t xml:space="preserve">   2.4 ระบบควบคุมภายในและบริหารความเสี่ยง</t>
  </si>
  <si>
    <t xml:space="preserve">        1. ทำแผนบริหารความเสี่ยงและระบบควบคุมภายใน</t>
  </si>
  <si>
    <t xml:space="preserve">        2. รายงานผลการดำเนินงานตามแผนบริหารความเสี่ยงและควบคุมภายใน</t>
  </si>
  <si>
    <t xml:space="preserve">   2.5 การจัดการความรู้</t>
  </si>
  <si>
    <t xml:space="preserve">   2.6 จัดทำข้อมูลการประเมินผลการพิจารณาเลื่อนเงินเดือนประจำปี</t>
  </si>
  <si>
    <t xml:space="preserve">   2.7 ควบคุมงบประมาณ และเบิกจ่ายงบประมาณ</t>
  </si>
  <si>
    <t xml:space="preserve">            -  การให้การศึกษาค้นคว้า/การใช้ห้องสมุดเป็นรายบุคคล/กลุ่ม ณ จุดบริการ)</t>
  </si>
  <si>
    <t xml:space="preserve">                (• น.บริการสื่อโสตทัศน์)</t>
  </si>
  <si>
    <r>
      <t xml:space="preserve">กิจกรรมย่อย 2.2 </t>
    </r>
    <r>
      <rPr>
        <sz val="12.5"/>
        <color indexed="10"/>
        <rFont val="TH SarabunPSK"/>
        <family val="2"/>
      </rPr>
      <t>บริการระหว่างห้องสมุด</t>
    </r>
  </si>
  <si>
    <t xml:space="preserve">             1.4) บัญชีรายการเอกสารจดหมายเหตุรัชกาลที่ 7  </t>
  </si>
  <si>
    <t xml:space="preserve">             1.3) บัญชีคุมแฟ้มเอกสารจดหมายเหตุมหาวิทยาลัย 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</si>
  <si>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</si>
  <si>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</si>
  <si>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แห่ง</t>
  </si>
  <si>
    <t xml:space="preserve">               (• น.จัดหาฯ) แนะนำหนังสือใหม่บนเว็บเพจ</t>
  </si>
  <si>
    <t xml:space="preserve">        - (น.บริการสื่อสิ่งพิมพ์ :  เฉพาะฐานข้อมูลออนไลน์)</t>
  </si>
  <si>
    <t xml:space="preserve">        1) สำรวจความพึงพอใจของผู้รับบริการห้องสมุด</t>
  </si>
  <si>
    <t xml:space="preserve">        2) สำรวจความพึงพอใจของบรรณารักษ์ มุม มสธ. ต่อการดำเนินงานของ สบ.</t>
  </si>
  <si>
    <t>บทความ-
ชื่อเรื่อง</t>
  </si>
  <si>
    <t xml:space="preserve">         1)  จัดทำระเบียนบรรณานุกรม</t>
  </si>
  <si>
    <t xml:space="preserve">   1.4 แปลงสารสนเทศให้เป็นสารสนเทศดิจิทัล</t>
  </si>
  <si>
    <t>กิจกรรมหลักที่ 3 ให้บริการผู้ใช้ พัฒนาบุคลากรและสำรวจความพึงพอใจการใช้บริการ</t>
  </si>
  <si>
    <t xml:space="preserve">   2.1 จัดหาครุภัณฑ์คอมพิวเตอร์ โปรแกรมและอุปกรณ์</t>
  </si>
  <si>
    <t xml:space="preserve">   2.2 บำรุงรักษาระบบห้องสมุดอัตโนมัติ และระบบเครือข่ายคอมพิวเตอร์</t>
  </si>
  <si>
    <t xml:space="preserve">   3.1 ให้บริการผู้ใช้บริการสารสนเทศในระบบ e-library</t>
  </si>
  <si>
    <t xml:space="preserve">   3.2 พัฒนาบุคลากรให้มีความรู้และทักษะด้านเทคโนโลยีสารสนเทศและเทคโนโลยีสมัยใหม่</t>
  </si>
  <si>
    <t>Key In</t>
  </si>
  <si>
    <t>r 47</t>
  </si>
  <si>
    <t>r 24+25</t>
  </si>
  <si>
    <t>r 18+19</t>
  </si>
  <si>
    <t>r 27+28+29</t>
  </si>
  <si>
    <t xml:space="preserve"> r 17+22+23+26+32+33+34</t>
  </si>
  <si>
    <t>ทำได้</t>
  </si>
  <si>
    <t>เป้าหมายกองแผนทั้งปี</t>
  </si>
  <si>
    <t xml:space="preserve">   สำนัก     ทำได้ทั้งปี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</si>
  <si>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</si>
  <si>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</si>
  <si>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</si>
  <si>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</si>
  <si>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</si>
  <si>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</si>
  <si>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</si>
  <si>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</si>
  <si>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</si>
  <si>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ส.ค.</t>
  </si>
  <si>
    <t>ก.ย.</t>
  </si>
  <si>
    <t>สล</t>
  </si>
  <si>
    <t>จัดหาฯ</t>
  </si>
  <si>
    <t>สาขา</t>
  </si>
  <si>
    <t>วารสาร</t>
  </si>
  <si>
    <t>สื่อโสตฯ</t>
  </si>
  <si>
    <t>สนเทศ</t>
  </si>
  <si>
    <t>วิเคราะห์ฯ</t>
  </si>
  <si>
    <t>สื่อสิ่งพิมพ์</t>
  </si>
  <si>
    <t>สื่อโสตทัศน์</t>
  </si>
  <si>
    <t>ศูนย์</t>
  </si>
  <si>
    <t>ก.ค.</t>
  </si>
  <si>
    <t xml:space="preserve">        2. รายงานผลการดำเนินงานตามแผนปฏิบัติราชการประจำปี ภายในวันที่ 5 ของทุกเดือน (AE)</t>
  </si>
  <si>
    <t xml:space="preserve"> ของเดิม103089</t>
  </si>
  <si>
    <t>ข้อมูล ณ วันที่ 3 ก.ย. 56  คุยกับเอ๋กองแผนงาน ให้ปรับแก้ไขข้อมูล ดังนี้</t>
  </si>
  <si>
    <t xml:space="preserve">1. ปรับแก้ค่าเป้าหมายตัวชี้วัด ก 1.3.6  ทั้ง 3 ตัวชี้วัด ไตรมาสที่ 2 จาก ร้อยละ 90 เป็น ร้อยละ 45 </t>
  </si>
  <si>
    <t>2. เพิ่มตัวชี้วัด 2 ตัวชี้วัด คือ 1) ระดับความพึงพอใจของผู้รับบริการห้องสมุด  2) ระดับความพึงพอใจของบรรณรักษ์ มุม มสธ. ต่อการดำเนินงานของ สบ.</t>
  </si>
  <si>
    <t xml:space="preserve">3. ปรับแก้ค่าเป้าหมายตัวชี้วัด ก 2.3.2  ทั้ง 2  ตัวชี้วัด คือ ตัวชี้วัดที่ 1 และ 4 ไตรมาสที่ 4 จาก ร้อยละ 45 เป็น ร้อยละ 90 และเพิ่มตัวชี้วัดอีก 1 ตัวชี้วัด คือ  </t>
  </si>
  <si>
    <t>ระดับความพึงพอใจของผู้ใช้บริการระบบ e-library</t>
  </si>
  <si>
    <t>ผลผลิตที่ 1  การบริหารงานทั่วไป สบ.   (เงินรายได้)</t>
  </si>
  <si>
    <t>1. การพัฒนาสถาบันสู่สถาบันการเรียนรู้</t>
  </si>
  <si>
    <t xml:space="preserve">        1. การจัดทำคำรับรองฯ</t>
  </si>
  <si>
    <t>ผลผลิตที่ 2 กิจกรรมบริการบรรณสารสนเทศ  
(เงินรายได้ + เงินกองทุน + เงินแผ่นดิน)</t>
  </si>
  <si>
    <t xml:space="preserve">1. ร้อยละของจำนวนทรัพยากรสารสนเทศใหม่เมื่อเทียบกับเป้าหมาย 
(หนังสือ วารสาร สื่อโสตทัศน์ สื่ออิเล็กทรอนิกส์ สื่อลักษณะพิเศษ)    (เป้าหมาย 42,354 ชื่อเรื่อง-เล่ม-แผ่น-ตลับ-ฐาน-แฟ้ม) (นับสะสม)           </t>
  </si>
  <si>
    <t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
(เป้าหมาย  8,155 ระเบียน)  (นับสะสม)</t>
  </si>
  <si>
    <t>3. ร้อยละของจำนวนผู้ใช้ห้องสมุดทุกช่องทางเมื่อเทียบกับเป้าหมาย  (เป้าหมาย 440,550 ราย) (นับซ้ำ)  (นับสะสม)</t>
  </si>
  <si>
    <t>1. ระดับความพึงพอใจของผู้รับบริการห้องสมุด ณ ที่ทำการห้องสมุดส่วนกลาง</t>
  </si>
  <si>
    <r>
      <t xml:space="preserve">                     </t>
    </r>
    <r>
      <rPr>
        <i/>
        <sz val="12.5"/>
        <color rgb="FF00B050"/>
        <rFont val="Wingdings 2"/>
        <family val="1"/>
        <charset val="2"/>
      </rPr>
      <t>¬</t>
    </r>
    <r>
      <rPr>
        <i/>
        <sz val="15"/>
        <color rgb="FF00B050"/>
        <rFont val="TH SarabunPSK"/>
        <family val="2"/>
      </rPr>
      <t xml:space="preserve"> </t>
    </r>
    <r>
      <rPr>
        <i/>
        <sz val="12.5"/>
        <color rgb="FF00B050"/>
        <rFont val="TH SarabunPSK"/>
        <family val="2"/>
      </rPr>
      <t xml:space="preserve">ส่วนกลาง </t>
    </r>
  </si>
  <si>
    <r>
      <t xml:space="preserve">                     </t>
    </r>
    <r>
      <rPr>
        <i/>
        <sz val="12.5"/>
        <color rgb="FF00B050"/>
        <rFont val="Wingdings 2"/>
        <family val="1"/>
        <charset val="2"/>
      </rPr>
      <t>¬</t>
    </r>
    <r>
      <rPr>
        <i/>
        <sz val="15"/>
        <color rgb="FF00B050"/>
        <rFont val="TH SarabunPSK"/>
        <family val="2"/>
      </rPr>
      <t xml:space="preserve"> </t>
    </r>
    <r>
      <rPr>
        <i/>
        <sz val="12.5"/>
        <color rgb="FF00B050"/>
        <rFont val="TH SarabunPSK"/>
        <family val="2"/>
      </rPr>
      <t xml:space="preserve">ศวน. </t>
    </r>
  </si>
  <si>
    <r>
      <t xml:space="preserve">                     </t>
    </r>
    <r>
      <rPr>
        <i/>
        <sz val="12.5"/>
        <color rgb="FF00B050"/>
        <rFont val="Wingdings 2"/>
        <family val="1"/>
        <charset val="2"/>
      </rPr>
      <t>¬</t>
    </r>
    <r>
      <rPr>
        <i/>
        <sz val="15"/>
        <color rgb="FF00B050"/>
        <rFont val="TH SarabunPSK"/>
        <family val="2"/>
      </rPr>
      <t xml:space="preserve"> </t>
    </r>
    <r>
      <rPr>
        <i/>
        <sz val="12.5"/>
        <color rgb="FF00B050"/>
        <rFont val="TH SarabunPSK"/>
        <family val="2"/>
      </rPr>
      <t xml:space="preserve">ศวบ. </t>
    </r>
  </si>
  <si>
    <r>
      <t xml:space="preserve">                     </t>
    </r>
    <r>
      <rPr>
        <i/>
        <sz val="12.5"/>
        <color rgb="FF00B050"/>
        <rFont val="Wingdings 2"/>
        <family val="1"/>
        <charset val="2"/>
      </rPr>
      <t>¬</t>
    </r>
    <r>
      <rPr>
        <i/>
        <sz val="15"/>
        <color rgb="FF00B050"/>
        <rFont val="TH SarabunPSK"/>
        <family val="2"/>
      </rPr>
      <t xml:space="preserve"> มุม มสธ.</t>
    </r>
    <r>
      <rPr>
        <i/>
        <sz val="12.5"/>
        <color rgb="FF00B050"/>
        <rFont val="TH SarabunPSK"/>
        <family val="2"/>
      </rPr>
      <t xml:space="preserve"> </t>
    </r>
  </si>
  <si>
    <r>
      <t xml:space="preserve">                 (- สำเนาเข้าเล่ม </t>
    </r>
    <r>
      <rPr>
        <sz val="12.5"/>
        <color rgb="FF0070C0"/>
        <rFont val="TH SarabunPSK"/>
        <family val="2"/>
      </rPr>
      <t>วพ./IS/เอกสาร</t>
    </r>
    <r>
      <rPr>
        <sz val="12.5"/>
        <color theme="1"/>
        <rFont val="TH SarabunPSK"/>
        <family val="2"/>
      </rPr>
      <t>)</t>
    </r>
  </si>
  <si>
    <t xml:space="preserve">          2) วารสาร    (ส่วนกลาง 480 , ศวน. 115 ชื่อเรื่อง)  (นับซ้ำ)</t>
  </si>
  <si>
    <r>
      <t xml:space="preserve">                     </t>
    </r>
    <r>
      <rPr>
        <i/>
        <sz val="12.5"/>
        <color rgb="FF00B050"/>
        <rFont val="Wingdings 2"/>
        <family val="1"/>
        <charset val="2"/>
      </rPr>
      <t>¬</t>
    </r>
    <r>
      <rPr>
        <i/>
        <sz val="15"/>
        <color rgb="FF00B050"/>
        <rFont val="TH SarabunPSK"/>
        <family val="2"/>
      </rPr>
      <t xml:space="preserve"> </t>
    </r>
    <r>
      <rPr>
        <i/>
        <sz val="12.5"/>
        <color rgb="FF00B050"/>
        <rFont val="TH SarabunPSK"/>
        <family val="2"/>
      </rPr>
      <t xml:space="preserve">ศวน. 10 ศูนย์ </t>
    </r>
  </si>
  <si>
    <t>ชื่อ-แผ่น-ฐาน</t>
  </si>
  <si>
    <t xml:space="preserve">                     (ซีดีรอม)   </t>
  </si>
  <si>
    <t>30</t>
  </si>
  <si>
    <r>
      <t xml:space="preserve">                (• สารสนเทศ ร.7/ หนังสือส่วนพระองค์)</t>
    </r>
    <r>
      <rPr>
        <sz val="12.5"/>
        <color indexed="8"/>
        <rFont val="TH SarabunPSK"/>
        <family val="2"/>
      </rPr>
      <t xml:space="preserve"> </t>
    </r>
    <r>
      <rPr>
        <sz val="11"/>
        <color indexed="8"/>
        <rFont val="Tahoma"/>
        <family val="2"/>
        <charset val="222"/>
      </rPr>
      <t/>
    </r>
  </si>
  <si>
    <r>
      <t xml:space="preserve">กิจกรรมย่อย 1.4  </t>
    </r>
    <r>
      <rPr>
        <sz val="12.5"/>
        <color indexed="10"/>
        <rFont val="TH SarabunPSK"/>
        <family val="2"/>
      </rPr>
      <t xml:space="preserve">สำรวจเพื่อคัดออก/จำหน่ายออกทรัพยากรสารสนเทศ  </t>
    </r>
  </si>
  <si>
    <t xml:space="preserve">         1)  สำรวจเพื่อคัดออก/จำหน่ายออกหนังสือ</t>
  </si>
  <si>
    <t xml:space="preserve">              (•  บริการสื่อสิ่งพิมพ์   (walk in , โทรศัพท์ ,โทรสาร ,อีเมล์) </t>
  </si>
  <si>
    <t xml:space="preserve">              (• น.จดหมายเหตุมหาวิทยาลัย)</t>
  </si>
  <si>
    <t xml:space="preserve">              (• จดหมายเหตุมหาวิทยาลัย)</t>
  </si>
  <si>
    <t xml:space="preserve">                 - ชั้นเปิด</t>
  </si>
  <si>
    <t xml:space="preserve">                 - ชั้นปิด</t>
  </si>
  <si>
    <t xml:space="preserve">          (- จัดหาหนังสือให้แก่นักศึกษาคณาจารย์ในระดับบัณฑิตศึกษา)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</si>
  <si>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r>
      <t xml:space="preserve">กิจกรรมย่อย 2.5 </t>
    </r>
    <r>
      <rPr>
        <sz val="12.5"/>
        <color indexed="10"/>
        <rFont val="TH SarabunPSK"/>
        <family val="2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</si>
  <si>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</si>
  <si>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</si>
  <si>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</si>
  <si>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</si>
  <si>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จดหมายเหตุ : จัดนิทรรศการ)</t>
  </si>
  <si>
    <t xml:space="preserve">            (- จดหมายเหตุ - จัดแสดงสารสนเทศจดหมายเหตุ และประชาสัมพันธ์ข่าวที่น่าสนใจ)</t>
  </si>
  <si>
    <t xml:space="preserve">            - การให้การศึกษาค้นคว้า/การใช้ห้องสมุดตามกิจกรรมมหาวิทยาลัย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</si>
  <si>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</si>
  <si>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</si>
  <si>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</si>
  <si>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
Social media </t>
  </si>
  <si>
    <t xml:space="preserve">                    - แจ้งข่าวบริการ ทางอีเมล์ โทรศัพท์ และ SMS</t>
  </si>
  <si>
    <r>
      <t xml:space="preserve">  3.1 จัดหา จัดทำและบริการนำส่งวัสดุการศึกษาประกอบการเรียนการสอนให้กับนักศึกษาปริญญาเอก   (สำรวจ นศ.ป.เอก สมัครภาค 1/56 = 95 คน + นศ. เดิมที่ลงทะเบียนเรียนและลาพัก = 183 คน รวม </t>
    </r>
    <r>
      <rPr>
        <u/>
        <sz val="12.5"/>
        <rFont val="TH SarabunPSK"/>
        <family val="2"/>
      </rPr>
      <t>288</t>
    </r>
    <r>
      <rPr>
        <sz val="12.5"/>
        <rFont val="TH SarabunPSK"/>
        <family val="2"/>
      </rPr>
      <t xml:space="preserve"> คน)</t>
    </r>
  </si>
  <si>
    <t xml:space="preserve">      2) จัดสื่อการศึกษาทดแทน มุม มสธ. ที่ปรับปรุงอาคารใหม่ 2 แห่ง (มหาสารคาม และหอสมุดติณสูลานนท์)
</t>
  </si>
  <si>
    <t xml:space="preserve">     3) จัดสัมมนาบรรณารักษ์ศูนย์วิทยพัฒนา มสธ. 10 แห่ง ณ ศูนย์วิทยพัฒนา มสธ. อุบลราชธานี เรื่อง เครือข่ายสังคมกับงานบริการห้องสมุด มสธ. </t>
  </si>
  <si>
    <r>
      <t xml:space="preserve">    </t>
    </r>
    <r>
      <rPr>
        <sz val="12.5"/>
        <rFont val="TH SarabunPSK"/>
        <family val="2"/>
      </rPr>
      <t xml:space="preserve">  1) นิเทศงาน มุม มสธ. </t>
    </r>
  </si>
  <si>
    <t>1. จำนวนฐานข้อมูล  เว็บไซต์ สื่อสังคมออนไลน์ และนิทรรศการออนไลน์ที่พัฒนาใหม่</t>
  </si>
  <si>
    <t>2. ร้อยละของจำนวนระเบียนสารสนเทศดิจิทัลที่จัดทำในระบบห้องสมุดดิจิทัล  (เป้าหมาย 810  ระเบียน)</t>
  </si>
  <si>
    <t xml:space="preserve">3. ร้อยละของจำนวนระเบียนรายการเอกสารจดหมายเหตุมหาวิทยาลัยทางอิเล็กทรอนิกส์ (เป้าหมาย    10     ระเบียน) (นับสะสม)
 </t>
  </si>
  <si>
    <t>4. ร้อยละของจำนวนผู้ใช้บริการสารสนเทศในระบบ  e-Library  
( เป้าหมาย 306,500  ราย)  (นับซ้ำ)</t>
  </si>
  <si>
    <t xml:space="preserve">ตัวชี้วัด  : เชิงคุณภาพ </t>
  </si>
  <si>
    <t>1. ระดับความพึงพอใจของผู้ใช้บริการระบบ e-Library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</si>
  <si>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</si>
  <si>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</si>
  <si>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 xml:space="preserve">             (1) ระบบจัดเก็บและสืบค้นหนังสือหายากในห้องรัชกาลที่ 7</t>
  </si>
  <si>
    <t xml:space="preserve">             (2) ระบบลงทะเบียนเอกสารจดหมายเหตุมหาวิทยาลัย</t>
  </si>
  <si>
    <t xml:space="preserve">         2) พัฒนาเว็บไซต์  </t>
  </si>
  <si>
    <t xml:space="preserve">             (1) ปรับปรุงและพัฒนาเว็บไซต์ห้องสมุดภาคภาษาอังกฤษให้สมบูรณ์ (ภาพรวมห้องสมุด นิเทศศาสตร์อาเซียน)</t>
  </si>
  <si>
    <t xml:space="preserve">             (2) ออกแบบและพัฒนาเว็บไซต์นำเสนอมัลติมีเดียของห้องสมุด</t>
  </si>
  <si>
    <t xml:space="preserve">             (3) ออกแบบและพัฒนาเว็บไซต์นำเสนอสารสนเทศ IT Tip &amp; Trick</t>
  </si>
  <si>
    <t xml:space="preserve">         4)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</si>
  <si>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</si>
  <si>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</si>
  <si>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พัฒนาแหล่งเรียนรู้สู่ประชาคมอาเซียนของห้องสมุด มสธ.</t>
  </si>
  <si>
    <t xml:space="preserve">             (1) พัฒนา Web Portal แหล่งเรียนรู้สู่ประชาคมอาเซียนของห้องสมุด มสธ.</t>
  </si>
  <si>
    <t xml:space="preserve">             (2) พัฒนาเนื้อหาสารสนเทศเกี่ยวกับประชาคมอาเซียน</t>
  </si>
  <si>
    <t xml:space="preserve">         6) พัฒนาพิพิธภัณฑ์ดิจิทัลห้องพระบาทสมเด็จพระปกเกล้าเจ้าอยู่หัวฯ</t>
  </si>
  <si>
    <t xml:space="preserve">             (1)  พัฒนาพิพิธภัณฑ์ดิจิทัลห้องพระบาทสมเด็จพระปกเกล้าเจ้าอยู่หัวฯ</t>
  </si>
  <si>
    <t xml:space="preserve">   1.2 พัฒนาสารสนเทศดิจิทัลในระบบห้องสมุดดิจิทัลจาก 5  ฐานข้อมูล</t>
  </si>
  <si>
    <t xml:space="preserve">         3) ฐานข้อมูลสารสนเทศคลังปัญญา ตำรา มสธ. </t>
  </si>
  <si>
    <t xml:space="preserve">         4) ฐานข้อมูลสารสนเทศดิจิทัลวิทยานิพนธ์และการศึกษาค้นคว้าอิสระ</t>
  </si>
  <si>
    <t xml:space="preserve">   1.3 พัฒนาระบบบริการสืบค้นสารสนเทศอิเล็กทรอนิกส์ที่ห้องสมุดจัดให้บริการ (Single Search)</t>
  </si>
  <si>
    <r>
      <t xml:space="preserve">               (</t>
    </r>
    <r>
      <rPr>
        <sz val="12.5"/>
        <color indexed="8"/>
        <rFont val="TH SarabunPSK"/>
        <family val="2"/>
      </rPr>
      <t>•  ศูนย์เทคโนฯ : คลังปัญญา ตำรา มสธ. และสารสนเทศอื่นฯ ตามคำขอ)</t>
    </r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</si>
  <si>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</si>
  <si>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</si>
  <si>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 xml:space="preserve">        - จัดทำระเบียนรายการเอกสารจดหมายเหตุทางอิเล็กทรอนิกส์</t>
  </si>
  <si>
    <t>กิจกรรมหลักที่ 2: จัดหา บำรุงรักษาครุภัณฑ์และโปรแกรมคอมพิวเตอร์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</si>
  <si>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</si>
  <si>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</si>
  <si>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2.3  แก้ไขปัญหา บำรุงรักษาครุภัณฑ์และอุปกรณ์คอมพิวเตอร์</t>
  </si>
  <si>
    <t xml:space="preserve">        1) แก้ปัญหา บำรุงรักษาครุภัณฑ์ และอุปกรณ์คอมพิวเตอร์ อาคารบรรณสาร</t>
  </si>
  <si>
    <t xml:space="preserve">         1)  โครงการฝึกอบรมทักษะการใช้งาน Web Applications ในงานบริการห้องสมุด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</si>
  <si>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</si>
  <si>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3.3 ประเมินความพึงพอใจและแก้ไขข้อไม่พึงพอใจของผู้ใช้บริการระบบ e-Library</t>
  </si>
  <si>
    <t xml:space="preserve">        1) ออกแบบและพัฒนาแบบประเมินความพึงพอใจผู้ใช้บริการระบบ e-Library</t>
  </si>
  <si>
    <t xml:space="preserve">        2) แก้ไขข้อไม่พึงพอใจของผู้ใช้บริการ e-Library พร้อมพัฒนาแบบประเมินใหม่</t>
  </si>
  <si>
    <t xml:space="preserve">        3) สรุปและวิเคราะห์ความพึงพอใจของผู้ใช้บริการระบบ e-Library</t>
  </si>
  <si>
    <t xml:space="preserve">   3.4 เพิ่มศักยภาพงานบริการห้องสมุดด้วยอุปกรณ์ Smart Device และสารสนเทศในเครือข่ายสังคม</t>
  </si>
  <si>
    <t xml:space="preserve">       1)  จัดหา Teblet เพื่อให้บริการสารสนเทศทันสมัยในห้องสมุด</t>
  </si>
  <si>
    <t xml:space="preserve">       2)  ให้บริการสาระความรู้ผ่านเครือข่ายสังคม</t>
  </si>
  <si>
    <t xml:space="preserve">แผนปฏิบัติราชการประจำปีงบประมาณ 2557 </t>
  </si>
  <si>
    <t>ค่าเป้าหมายปี 2557</t>
  </si>
  <si>
    <t>แต่ในแผนที่ผ่านการรับรองแล้ว ไม้มีเพิ่ม แต่ขอคงไว้ใช้ใน สบ.ค่ะ</t>
  </si>
  <si>
    <t>r 46</t>
  </si>
  <si>
    <t>r 37+38</t>
  </si>
  <si>
    <t>r 40+41</t>
  </si>
  <si>
    <t>r 44+45</t>
  </si>
  <si>
    <t xml:space="preserve">        1. มีการดำเนินการจัดการความรู้ตามเกณฑ์มาตรฐาน สกอ.</t>
  </si>
  <si>
    <t>r 50+51+52</t>
  </si>
  <si>
    <t>r (109+112)*100/8155</t>
  </si>
  <si>
    <t>r 144*100/440550</t>
  </si>
  <si>
    <t>2. ระดับความพึงพอใจของบรรณารักษ์ มุม มสธ. ต่อการดำเนินงานทางเทคนิคห้องสมุดสื่อการศึกษาที่จัดส่งให้บริการมุม มสธ. ของสำนักบรรณสารสนเทศ</t>
  </si>
  <si>
    <t>r65+79+80+89+102</t>
  </si>
  <si>
    <t>r66+78</t>
  </si>
  <si>
    <t>r67+72+77</t>
  </si>
  <si>
    <t>r68+69+70+71</t>
  </si>
  <si>
    <t>r73+74+75+76</t>
  </si>
  <si>
    <t xml:space="preserve">                 (- ขออภินันทนาการ รวมขอเบิกจากหน่วยงานใน มสธ.)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</si>
  <si>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</si>
  <si>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</si>
  <si>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r 81+88</t>
  </si>
  <si>
    <t>r 82+85</t>
  </si>
  <si>
    <t>r 83+84</t>
  </si>
  <si>
    <t>r 86+87</t>
  </si>
  <si>
    <t>r90</t>
  </si>
  <si>
    <t>r91+94+98</t>
  </si>
  <si>
    <t>r 92+93</t>
  </si>
  <si>
    <t>r95</t>
  </si>
  <si>
    <t>r96+97</t>
  </si>
  <si>
    <t>r99</t>
  </si>
  <si>
    <t>r 100+101</t>
  </si>
  <si>
    <t>ไม่มีข้อมูลในแผนที่ศูนย์/ฝ่ายส่งมา</t>
  </si>
  <si>
    <t>r104+105+106</t>
  </si>
  <si>
    <t>r 109+112+117+118</t>
  </si>
  <si>
    <t>r110+111</t>
  </si>
  <si>
    <t>r113+114</t>
  </si>
  <si>
    <t>r115+116</t>
  </si>
  <si>
    <t>r 120+123+124+127+129</t>
  </si>
  <si>
    <t>r 121+122</t>
  </si>
  <si>
    <t>r 125+126</t>
  </si>
  <si>
    <t>r128</t>
  </si>
  <si>
    <t>r 130+131+132</t>
  </si>
  <si>
    <t>r 135+136+137</t>
  </si>
  <si>
    <t>จัดหา</t>
  </si>
  <si>
    <t>r 138+139</t>
  </si>
  <si>
    <t xml:space="preserve">                  (• น.ห้องสมุดสาขา) ชุดวิชา (16,574) + หนังสืออ่านประกอบ (3,334 )</t>
  </si>
  <si>
    <t>r 141</t>
  </si>
  <si>
    <t xml:space="preserve">              (•  ศูนย์เทคโนฯและฝ่ายบริการฯ : ระบบ e-Library))  </t>
  </si>
  <si>
    <t>r145+146+147</t>
  </si>
  <si>
    <t>r294</t>
  </si>
  <si>
    <t>r 150+151</t>
  </si>
  <si>
    <t>r 158+159+162+163</t>
  </si>
  <si>
    <t>r 160+161</t>
  </si>
  <si>
    <t>r 167+168</t>
  </si>
  <si>
    <t>r 174+175</t>
  </si>
  <si>
    <t>r 178</t>
  </si>
  <si>
    <t>r 181+182</t>
  </si>
  <si>
    <t>r 184+185+186+187+188</t>
  </si>
  <si>
    <t>r 192+194</t>
  </si>
  <si>
    <t>r 193+195</t>
  </si>
  <si>
    <t>r198</t>
  </si>
  <si>
    <t>r201+202+203</t>
  </si>
  <si>
    <t xml:space="preserve">            2.1)  จัดนิทรรศการ/การจัดกิจกรรมประชาสัมพันธ์</t>
  </si>
  <si>
    <t>r200+204+205</t>
  </si>
  <si>
    <r>
      <t xml:space="preserve">กิจกรรมย่อย 2.7 </t>
    </r>
    <r>
      <rPr>
        <sz val="12.5"/>
        <color rgb="FFFF0000"/>
        <rFont val="TH SarabunPSK"/>
        <family val="2"/>
      </rPr>
      <t>งานสำรวจความพึงพอใจผู้รับบริการห้องสมุด</t>
    </r>
  </si>
  <si>
    <t>r 207+208</t>
  </si>
  <si>
    <t>r210</t>
  </si>
  <si>
    <r>
      <t xml:space="preserve">กิจกรรมย่อย 4.1  </t>
    </r>
    <r>
      <rPr>
        <sz val="12.5"/>
        <color rgb="FFC0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</si>
  <si>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t>r213+217+225</t>
  </si>
  <si>
    <t>r214+215+216</t>
  </si>
  <si>
    <t>ศูยน์เทคโนฯ</t>
  </si>
  <si>
    <t>r218+219+220+221+222+223+224</t>
  </si>
  <si>
    <t>r226+227+228+229+230+231</t>
  </si>
  <si>
    <r>
      <t xml:space="preserve">กิจกรรมย่อย 4.2 </t>
    </r>
    <r>
      <rPr>
        <sz val="12.5"/>
        <color rgb="FFC00000"/>
        <rFont val="TH SarabunPSK"/>
        <family val="2"/>
      </rPr>
      <t xml:space="preserve">กิจกรรมความร่วมมือกับหน่วยงานภายนอก เช่น กศน.  กรมราชทัณฑ์ </t>
    </r>
  </si>
  <si>
    <r>
      <t xml:space="preserve">กิจกรรมย่อย 4.3 </t>
    </r>
    <r>
      <rPr>
        <sz val="12.5"/>
        <color rgb="FFC00000"/>
        <rFont val="TH SarabunPSK"/>
        <family val="2"/>
      </rPr>
      <t xml:space="preserve">กิจกรรมความร่วมมือกับเครือข่ายบริการห้องสมุดของ มสธ. </t>
    </r>
  </si>
  <si>
    <t>5.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2553-2556 = 750 = ชุดวิชา)</t>
  </si>
  <si>
    <t xml:space="preserve">   1.1 พัฒนาระบบฐานข้อมูล เว็บไซต์ สื่อสังคมออนไลน์ และนิทรรศการออนไลน์ (ใหม่)</t>
  </si>
  <si>
    <t>r 255</t>
  </si>
  <si>
    <t>r 272*100/810</t>
  </si>
  <si>
    <t>r 284</t>
  </si>
  <si>
    <t>r 294*100/306500</t>
  </si>
  <si>
    <t>r275*100/750</t>
  </si>
  <si>
    <t>key in</t>
  </si>
  <si>
    <t>r 256+259+263+264+267+270</t>
  </si>
  <si>
    <t>r257+258</t>
  </si>
  <si>
    <t>r260+261+262</t>
  </si>
  <si>
    <t xml:space="preserve">         3) พัฒนาสื่อสังคมออนไลน์เพื่อการบริการห้องสมุด  (ระบบบริการสารสนเทศห้องสมุดด้วย Google Applications) </t>
  </si>
  <si>
    <t>r298+299</t>
  </si>
  <si>
    <t>แยก2บรรทัด</t>
  </si>
  <si>
    <t>เครื่อง</t>
  </si>
  <si>
    <t>วันที่ 14 พย.2556 R103 ข้อมูลเดิม    (•  สารสนเทศสุโขทัยศึกษา , ร.7)    ลบออก  เพราะไม่มีในแผน  (ผู้ให้ข้อมูล บุศ)</t>
  </si>
  <si>
    <t xml:space="preserve">วันที่ 14 พย.2556 R286  ข้อมูลเดิม หน่วยนับ รายการ/ครั้ง บวกรวมกัน แท้จริงควรแยก แต่แบบฟอร์มส่งกองแผนบวกรวมกันก็ตามนั้น บุศ+วิลได้มีข้อสังเกตุ </t>
  </si>
  <si>
    <t>วันที่ 14 พย.2556 R264  ข้อมูลเดิม r265+266 ขอเปลี่ยนเป็น r265 ตามงานของศูนย์ วิลให้ข้อมูล  รายการนี้ปีหน้าควรปรับโดยดึงจาก rowสรุปมาใช้</t>
  </si>
  <si>
    <t>วันที่ 14 พย.2556 R267  ข้อมูลเดิม r268+269  ขอเปลี่ยนเป็น r268  ตามงานของศูนย์ วิลให้ข้อมูล รายการนี้ปีหน้าควรปรับโดยดึงจาก rowสรุปมาใช้</t>
  </si>
  <si>
    <t>วันที่ 14 พย.2556 R133 ข้อมูลเดิม     (• สารสนเทศการศึกษาทางไกล)   ลบออก  ถามเจ้าของงานบอกว่าไม่มี อีกประเด็นเพราะไม่มีในแผน  (ผู้ให้ข้อมูล บุศ)</t>
  </si>
  <si>
    <t>วันที่ 14 พย.2556 R164 ข้อมูลเดิม  (• จดหมายเหตุ)  ลบออก  ถามเจ้าของงานบอกว่าไม่มี อีกประเด็นเพราะไม่มีในแผน  (ผู้ให้ข้อมูล บุศ)</t>
  </si>
  <si>
    <t>วันที่ 14 พย.2556 R306 ข้อมูลเดิม เรื่อง เปลี่ยนเป็น ครั้ง เพื่อให้สอดคล้องกัน (ผู้ให้ข้อมูล บุศ)</t>
  </si>
  <si>
    <t>วันที่ 15 พย.2556 R155  ข้อมูลเดิม ไม่มีเป้า ไม่มีในแผน แต่แท้จริงต้องมีการทำงาน ถามตุ๊กตาแล้ว รายการนี้คงไว้</t>
  </si>
  <si>
    <t>r 64*100/42354</t>
  </si>
  <si>
    <t>สล.</t>
  </si>
  <si>
    <t>เทคนิค</t>
  </si>
  <si>
    <t>ฝ.บริการ</t>
  </si>
  <si>
    <t>เทคโนฯ</t>
  </si>
  <si>
    <t>ห้องฯสาขา</t>
  </si>
  <si>
    <t>r266</t>
  </si>
  <si>
    <t>r268</t>
  </si>
  <si>
    <t xml:space="preserve">วันที่ 18 พย.2556 R264  ข้อมูลเดิม ผลบวก r265+266  เปลี่ยนเปน  r265  บุศมีข้อสงสัย ถาม หน.ศูนย์ ๆ เห็นด้วย </t>
  </si>
  <si>
    <t xml:space="preserve">วันที่ 18 พย.2556 R267  ข้อมูลเดิม ผลบวก r268+269  เปลี่ยนเปน  r268  บุศมีข้อสงสัย ถาม หน.ศูนย์ ๆ เห็นด้วย </t>
  </si>
  <si>
    <t>วันที่ 18 พย.2556 R304  ขอเพิ่มอีกหนึ่งบรรทัดในหน่วยนับ เครื่อง อ้อ+บุศ ขอปรับ</t>
  </si>
  <si>
    <t>วันที่ 18 พย.2556 R307  ข้อมูลเดิม หน่วยนับ เรื่อง   เปลี่ยนเป็น  ครั้ง  เพื่อให้ล้อกับผลรวม r304 และ305  บุศมีข้อสงสัย ถาม หน.ศูนย์ ๆ เห็นด้วย</t>
  </si>
  <si>
    <t>350</t>
  </si>
  <si>
    <t>87</t>
  </si>
  <si>
    <t>0</t>
  </si>
  <si>
    <t>88</t>
  </si>
  <si>
    <t xml:space="preserve">             -เทคโนโลยีบรรณสารสนเทศ</t>
  </si>
  <si>
    <t xml:space="preserve">             -งานหน่วยบริการสื่อสิ่งพิมพ์</t>
  </si>
  <si>
    <t>วันที่ 18 พย.2556 R269  ข้อมูลเดิม ผู้รับผิดชอบงาน ศูนย์เทคโนฯ   เปลี่ยนเป็น  ผู้รับผิดชอ 3 หน่วยคือ ศูนย์เทคโนฯ เป้าหมาย 10  หน่วยบริการสื่อการศึกษา  เป้า 15  ฝ่ายบริการสนเทศ เป้าหมาย 15  รายไตรมาสหาร 4   หัวหน้าศูนย์รับไปบอกกล่าวฝ่ายบริการสื่อฯ และฝ่ายบริการสนเทศ</t>
  </si>
  <si>
    <t xml:space="preserve">                   -งานศูนย์เทคโนโลยีบรรณสารสนเทศ</t>
  </si>
  <si>
    <t xml:space="preserve">                  -งานฝ่ายบริการสื่อการศึกษา</t>
  </si>
  <si>
    <t xml:space="preserve">                  -งานฝ่ายบริการสนเทศ</t>
  </si>
  <si>
    <t>น.บริการสื่อฯ</t>
  </si>
  <si>
    <t>ฝ.สนเทศ</t>
  </si>
  <si>
    <t>r270+271+272</t>
  </si>
  <si>
    <t>r274</t>
  </si>
  <si>
    <t>r276+277+278+279+280</t>
  </si>
  <si>
    <t>r283+284+285+286</t>
  </si>
  <si>
    <t>r288</t>
  </si>
  <si>
    <t>r290+293+294</t>
  </si>
  <si>
    <t>r295</t>
  </si>
  <si>
    <t>r291</t>
  </si>
  <si>
    <t>r304</t>
  </si>
  <si>
    <t>r309</t>
  </si>
  <si>
    <t>r310</t>
  </si>
  <si>
    <t>วันที่ 15 พย.2556 R289  ข้อมูลเดิม หน่วยนับ (รายการ/ครั้ง) บุศรับจะไปอธิบายเอง</t>
  </si>
  <si>
    <t>r301+302</t>
  </si>
  <si>
    <t>r311+312</t>
  </si>
  <si>
    <t>10</t>
  </si>
  <si>
    <t xml:space="preserve">วันที่ 18 พย.2556 R307 เป้าเดิม 15 เปลี่ยนเป็น 10 หน.ศูนย์ฯแจ้งว่ากองแผนอนุมัติเพียง 10 </t>
  </si>
  <si>
    <t>r 153+154+155</t>
  </si>
  <si>
    <t>ของหน่วยงาน…หน่วยบริการสื่อสิ่งพิมพ์ต่อเนื่อง....สำนักบรรณสารสนเทศ...........</t>
  </si>
  <si>
    <t xml:space="preserve">              (•  สารสนเทศสุโขทัยศึกษา , ร.7)  </t>
  </si>
  <si>
    <t xml:space="preserve"> จัดหา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</si>
</sst>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</numFmts>
  <fonts count="6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name val="TH SarabunPSK"/>
      <family val="2"/>
    </font>
    <font>
      <sz val="12.5"/>
      <color indexed="8"/>
      <name val="TH SarabunPSK"/>
      <family val="2"/>
    </font>
    <font>
      <b/>
      <sz val="12.5"/>
      <name val="TH SarabunPSK"/>
      <family val="2"/>
    </font>
    <font>
      <b/>
      <sz val="12.5"/>
      <color rgb="FF0000CC"/>
      <name val="TH SarabunPSK"/>
      <family val="2"/>
    </font>
    <font>
      <b/>
      <sz val="12.5"/>
      <color indexed="8"/>
      <name val="TH SarabunPSK"/>
      <family val="2"/>
    </font>
    <font>
      <sz val="12.5"/>
      <name val="TH SarabunPSK"/>
      <family val="2"/>
    </font>
    <font>
      <b/>
      <sz val="12.5"/>
      <color rgb="FF0000FF"/>
      <name val="TH SarabunPSK"/>
      <family val="2"/>
    </font>
    <font>
      <sz val="11"/>
      <color theme="1"/>
      <name val="Tahoma"/>
      <family val="2"/>
      <scheme val="minor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1"/>
      <color theme="1"/>
      <name val="Tahoma"/>
      <family val="2"/>
      <charset val="222"/>
    </font>
    <font>
      <sz val="12"/>
      <color indexed="12"/>
      <name val="AngsanaUPC"/>
      <family val="1"/>
      <charset val="222"/>
    </font>
    <font>
      <b/>
      <sz val="12.5"/>
      <color indexed="12"/>
      <name val="TH SarabunPSK"/>
      <family val="2"/>
    </font>
    <font>
      <sz val="12.5"/>
      <color rgb="FFFF0000"/>
      <name val="TH SarabunPSK"/>
      <family val="2"/>
    </font>
    <font>
      <i/>
      <sz val="12.5"/>
      <name val="TH SarabunPSK"/>
      <family val="2"/>
    </font>
    <font>
      <b/>
      <sz val="12.5"/>
      <color rgb="FF0070C0"/>
      <name val="TH SarabunPSK"/>
      <family val="2"/>
    </font>
    <font>
      <sz val="12.5"/>
      <color theme="1"/>
      <name val="TH SarabunPSK"/>
      <family val="2"/>
    </font>
    <font>
      <sz val="12.5"/>
      <color theme="0" tint="-0.249977111117893"/>
      <name val="TH SarabunPSK"/>
      <family val="2"/>
    </font>
    <font>
      <b/>
      <sz val="12.5"/>
      <color theme="1"/>
      <name val="TH SarabunPSK"/>
      <family val="2"/>
    </font>
    <font>
      <b/>
      <sz val="12.5"/>
      <color rgb="FFFF0000"/>
      <name val="TH SarabunPSK"/>
      <family val="2"/>
    </font>
    <font>
      <sz val="12.5"/>
      <color indexed="10"/>
      <name val="TH SarabunPSK"/>
      <family val="2"/>
    </font>
    <font>
      <i/>
      <sz val="12.5"/>
      <color theme="1"/>
      <name val="TH SarabunPSK"/>
      <family val="2"/>
    </font>
    <font>
      <sz val="11"/>
      <color indexed="10"/>
      <name val="Angsana New"/>
      <family val="1"/>
    </font>
    <font>
      <b/>
      <sz val="12.5"/>
      <color rgb="FF3B33D9"/>
      <name val="TH SarabunPSK"/>
      <family val="2"/>
    </font>
    <font>
      <b/>
      <u/>
      <sz val="12.5"/>
      <color indexed="8"/>
      <name val="TH SarabunPSK"/>
      <family val="2"/>
    </font>
    <font>
      <sz val="12.5"/>
      <color theme="0" tint="-0.14999847407452621"/>
      <name val="TH SarabunPSK"/>
      <family val="2"/>
    </font>
    <font>
      <sz val="12.5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2.5"/>
      <name val="Tahoma"/>
      <family val="2"/>
      <charset val="222"/>
      <scheme val="minor"/>
    </font>
    <font>
      <sz val="10"/>
      <color theme="1"/>
      <name val="TH SarabunPSK"/>
      <family val="2"/>
    </font>
    <font>
      <sz val="12.5"/>
      <color rgb="FF0070C0"/>
      <name val="TH SarabunPSK"/>
      <family val="2"/>
    </font>
    <font>
      <sz val="16"/>
      <color theme="1"/>
      <name val="TH SarabunPSK"/>
      <family val="2"/>
    </font>
    <font>
      <sz val="12.5"/>
      <color rgb="FF00B050"/>
      <name val="TH SarabunPSK"/>
      <family val="2"/>
    </font>
    <font>
      <sz val="9"/>
      <color theme="1"/>
      <name val="Tahoma"/>
      <family val="2"/>
      <charset val="222"/>
      <scheme val="minor"/>
    </font>
    <font>
      <sz val="11"/>
      <color theme="1"/>
      <name val="Gautami"/>
      <family val="2"/>
    </font>
    <font>
      <sz val="12.5"/>
      <color theme="5" tint="-0.249977111117893"/>
      <name val="TH SarabunPSK"/>
      <family val="2"/>
    </font>
    <font>
      <sz val="12.5"/>
      <color rgb="FFC00000"/>
      <name val="TH SarabunPSK"/>
      <family val="2"/>
    </font>
    <font>
      <i/>
      <sz val="12.5"/>
      <color rgb="FF00B050"/>
      <name val="TH SarabunPSK"/>
      <family val="2"/>
    </font>
    <font>
      <i/>
      <sz val="12.5"/>
      <color rgb="FF00B050"/>
      <name val="Wingdings 2"/>
      <family val="1"/>
      <charset val="2"/>
    </font>
    <font>
      <i/>
      <sz val="15"/>
      <color rgb="FF00B050"/>
      <name val="TH SarabunPSK"/>
      <family val="2"/>
    </font>
    <font>
      <sz val="12.5"/>
      <color theme="5" tint="-0.499984740745262"/>
      <name val="TH SarabunPSK"/>
      <family val="2"/>
    </font>
    <font>
      <sz val="13"/>
      <color theme="1"/>
      <name val="TH SarabunPSK"/>
      <family val="2"/>
    </font>
    <font>
      <u/>
      <sz val="12.5"/>
      <name val="TH SarabunPSK"/>
      <family val="2"/>
    </font>
    <font>
      <i/>
      <sz val="13"/>
      <color rgb="FF00B050"/>
      <name val="TH SarabunPSK"/>
      <family val="2"/>
    </font>
    <font>
      <i/>
      <sz val="14"/>
      <color rgb="FF00B050"/>
      <name val="TH SarabunPSK"/>
      <family val="2"/>
    </font>
    <font>
      <sz val="14"/>
      <color theme="1"/>
      <name val="TH SarabunPSK"/>
      <family val="2"/>
    </font>
    <font>
      <sz val="12.5"/>
      <color theme="3" tint="0.39997558519241921"/>
      <name val="TH SarabunPSK"/>
      <family val="2"/>
    </font>
    <font>
      <sz val="14"/>
      <color rgb="FF00B050"/>
      <name val="TH SarabunPSK"/>
      <family val="2"/>
    </font>
    <font>
      <sz val="13"/>
      <color rgb="FF00B050"/>
      <name val="TH SarabunPSK"/>
      <family val="2"/>
    </font>
    <font>
      <sz val="12.5"/>
      <color rgb="FF0070C0"/>
      <name val="Tahoma"/>
      <family val="2"/>
      <charset val="222"/>
      <scheme val="minor"/>
    </font>
    <font>
      <b/>
      <sz val="12.5"/>
      <color rgb="FFC00000"/>
      <name val="TH SarabunPSK"/>
      <family val="2"/>
    </font>
    <font>
      <sz val="9"/>
      <color rgb="FFFF0000"/>
      <name val="Tahoma"/>
      <family val="2"/>
      <charset val="222"/>
      <scheme val="minor"/>
    </font>
    <font>
      <sz val="9"/>
      <color theme="1"/>
      <name val="Tahoma"/>
      <family val="2"/>
      <charset val="222"/>
      <scheme val="major"/>
    </font>
    <font>
      <b/>
      <sz val="16"/>
      <color theme="1"/>
      <name val="TH SarabunPSK"/>
      <family val="2"/>
    </font>
    <font>
      <i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  <xf numFmtId="0" fontId="1" fillId="0" borderId="0"/>
    <xf numFmtId="0" fontId="13" fillId="0" borderId="0"/>
    <xf numFmtId="0" fontId="11" fillId="0" borderId="0"/>
    <xf numFmtId="0" fontId="14" fillId="0" borderId="24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8">
    <xf numFmtId="0" fontId="0" fillId="0" borderId="0" xfId="0"/>
    <xf numFmtId="189" fontId="19" fillId="0" borderId="15" xfId="23" applyNumberFormat="1" applyFont="1" applyFill="1" applyBorder="1" applyAlignment="1">
      <alignment horizontal="right" vertical="center" readingOrder="1"/>
    </xf>
    <xf numFmtId="189" fontId="19" fillId="0" borderId="15" xfId="23" applyNumberFormat="1" applyFont="1" applyFill="1" applyBorder="1" applyAlignment="1">
      <alignment vertical="top"/>
    </xf>
    <xf numFmtId="188" fontId="19" fillId="0" borderId="15" xfId="23" applyNumberFormat="1" applyFont="1" applyFill="1" applyBorder="1" applyAlignment="1">
      <alignment vertical="top"/>
    </xf>
    <xf numFmtId="187" fontId="19" fillId="0" borderId="15" xfId="23" applyNumberFormat="1" applyFont="1" applyFill="1" applyBorder="1" applyAlignment="1">
      <alignment vertical="top"/>
    </xf>
    <xf numFmtId="0" fontId="19" fillId="0" borderId="15" xfId="0" applyFont="1" applyFill="1" applyBorder="1" applyAlignment="1">
      <alignment horizontal="center" vertical="top"/>
    </xf>
    <xf numFmtId="188" fontId="19" fillId="0" borderId="15" xfId="0" applyNumberFormat="1" applyFont="1" applyFill="1" applyBorder="1" applyAlignment="1" applyProtection="1">
      <alignment vertical="top" readingOrder="1"/>
      <protection locked="0"/>
    </xf>
    <xf numFmtId="3" fontId="19" fillId="0" borderId="15" xfId="23" applyNumberFormat="1" applyFont="1" applyFill="1" applyBorder="1" applyAlignment="1" applyProtection="1">
      <alignment horizontal="right" vertical="top"/>
      <protection locked="0"/>
    </xf>
    <xf numFmtId="3" fontId="19" fillId="0" borderId="15" xfId="23" applyNumberFormat="1" applyFont="1" applyFill="1" applyBorder="1" applyAlignment="1" applyProtection="1">
      <alignment vertical="top"/>
      <protection locked="0"/>
    </xf>
    <xf numFmtId="0" fontId="34" fillId="0" borderId="0" xfId="0" applyFont="1" applyFill="1" applyAlignment="1">
      <alignment vertical="top"/>
    </xf>
    <xf numFmtId="0" fontId="19" fillId="0" borderId="0" xfId="0" applyFont="1" applyFill="1"/>
    <xf numFmtId="0" fontId="30" fillId="0" borderId="0" xfId="0" applyFont="1" applyFill="1"/>
    <xf numFmtId="0" fontId="5" fillId="0" borderId="2" xfId="1" applyFont="1" applyFill="1" applyBorder="1" applyAlignment="1">
      <alignment horizontal="center" vertical="center"/>
    </xf>
    <xf numFmtId="0" fontId="19" fillId="0" borderId="0" xfId="0" applyFont="1" applyFill="1" applyAlignment="1">
      <alignment vertical="top"/>
    </xf>
    <xf numFmtId="0" fontId="29" fillId="0" borderId="0" xfId="0" applyFont="1" applyFill="1"/>
    <xf numFmtId="0" fontId="5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right"/>
    </xf>
    <xf numFmtId="0" fontId="19" fillId="0" borderId="5" xfId="0" applyFont="1" applyFill="1" applyBorder="1" applyAlignment="1">
      <alignment vertical="top"/>
    </xf>
    <xf numFmtId="0" fontId="5" fillId="0" borderId="9" xfId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centerContinuous" vertical="top"/>
    </xf>
    <xf numFmtId="0" fontId="8" fillId="0" borderId="25" xfId="1" applyNumberFormat="1" applyFont="1" applyFill="1" applyBorder="1" applyAlignment="1">
      <alignment vertical="top" wrapText="1"/>
    </xf>
    <xf numFmtId="0" fontId="15" fillId="0" borderId="25" xfId="0" applyNumberFormat="1" applyFont="1" applyFill="1" applyBorder="1" applyAlignment="1">
      <alignment vertical="top" wrapText="1"/>
    </xf>
    <xf numFmtId="188" fontId="19" fillId="0" borderId="39" xfId="23" applyNumberFormat="1" applyFont="1" applyFill="1" applyBorder="1" applyAlignment="1">
      <alignment vertical="top"/>
    </xf>
    <xf numFmtId="0" fontId="19" fillId="0" borderId="39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vertical="top" wrapText="1"/>
    </xf>
    <xf numFmtId="0" fontId="15" fillId="0" borderId="15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vertical="top" wrapText="1"/>
    </xf>
    <xf numFmtId="0" fontId="8" fillId="0" borderId="15" xfId="1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188" fontId="19" fillId="0" borderId="22" xfId="23" applyNumberFormat="1" applyFont="1" applyFill="1" applyBorder="1" applyAlignment="1">
      <alignment vertical="top"/>
    </xf>
    <xf numFmtId="0" fontId="19" fillId="0" borderId="22" xfId="0" applyFont="1" applyFill="1" applyBorder="1" applyAlignment="1">
      <alignment horizontal="center" vertical="top"/>
    </xf>
    <xf numFmtId="0" fontId="8" fillId="0" borderId="4" xfId="1" applyNumberFormat="1" applyFont="1" applyFill="1" applyBorder="1" applyAlignment="1">
      <alignment vertical="top" wrapText="1"/>
    </xf>
    <xf numFmtId="188" fontId="19" fillId="0" borderId="13" xfId="23" applyNumberFormat="1" applyFont="1" applyFill="1" applyBorder="1" applyAlignment="1">
      <alignment vertical="top"/>
    </xf>
    <xf numFmtId="0" fontId="19" fillId="0" borderId="13" xfId="0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vertical="top" wrapText="1"/>
    </xf>
    <xf numFmtId="0" fontId="8" fillId="0" borderId="15" xfId="5" applyNumberFormat="1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vertical="top" wrapText="1"/>
    </xf>
    <xf numFmtId="0" fontId="8" fillId="0" borderId="13" xfId="5" applyNumberFormat="1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vertical="top" wrapText="1"/>
    </xf>
    <xf numFmtId="0" fontId="38" fillId="0" borderId="15" xfId="5" applyNumberFormat="1" applyFont="1" applyFill="1" applyBorder="1" applyAlignment="1">
      <alignment vertical="top" wrapText="1"/>
    </xf>
    <xf numFmtId="0" fontId="38" fillId="0" borderId="15" xfId="0" applyNumberFormat="1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center"/>
    </xf>
    <xf numFmtId="0" fontId="18" fillId="0" borderId="5" xfId="0" applyNumberFormat="1" applyFont="1" applyFill="1" applyBorder="1" applyAlignment="1">
      <alignment vertical="top" wrapText="1"/>
    </xf>
    <xf numFmtId="188" fontId="19" fillId="0" borderId="35" xfId="0" applyNumberFormat="1" applyFont="1" applyFill="1" applyBorder="1" applyAlignment="1">
      <alignment vertical="top" wrapText="1"/>
    </xf>
    <xf numFmtId="0" fontId="9" fillId="0" borderId="15" xfId="0" applyNumberFormat="1" applyFont="1" applyFill="1" applyBorder="1" applyAlignment="1">
      <alignment vertical="top" wrapText="1"/>
    </xf>
    <xf numFmtId="2" fontId="19" fillId="0" borderId="15" xfId="0" applyNumberFormat="1" applyFont="1" applyFill="1" applyBorder="1" applyAlignment="1">
      <alignment horizontal="center" vertical="top"/>
    </xf>
    <xf numFmtId="0" fontId="20" fillId="0" borderId="5" xfId="0" applyNumberFormat="1" applyFont="1" applyFill="1" applyBorder="1" applyAlignment="1">
      <alignment vertical="top" wrapText="1"/>
    </xf>
    <xf numFmtId="0" fontId="21" fillId="0" borderId="26" xfId="0" applyNumberFormat="1" applyFont="1" applyFill="1" applyBorder="1" applyAlignment="1">
      <alignment vertical="top" wrapText="1"/>
    </xf>
    <xf numFmtId="0" fontId="19" fillId="0" borderId="35" xfId="0" applyNumberFormat="1" applyFont="1" applyFill="1" applyBorder="1" applyAlignment="1">
      <alignment horizontal="center" vertical="top" wrapText="1"/>
    </xf>
    <xf numFmtId="0" fontId="20" fillId="0" borderId="16" xfId="0" applyNumberFormat="1" applyFont="1" applyFill="1" applyBorder="1" applyAlignment="1">
      <alignment vertical="top" wrapText="1"/>
    </xf>
    <xf numFmtId="0" fontId="22" fillId="0" borderId="27" xfId="0" applyNumberFormat="1" applyFont="1" applyFill="1" applyBorder="1" applyAlignment="1">
      <alignment vertical="top" wrapText="1"/>
    </xf>
    <xf numFmtId="0" fontId="39" fillId="0" borderId="27" xfId="0" applyNumberFormat="1" applyFont="1" applyFill="1" applyBorder="1" applyAlignment="1">
      <alignment vertical="top" wrapText="1"/>
    </xf>
    <xf numFmtId="0" fontId="19" fillId="0" borderId="27" xfId="0" applyNumberFormat="1" applyFont="1" applyFill="1" applyBorder="1" applyAlignment="1">
      <alignment vertical="top" wrapText="1"/>
    </xf>
    <xf numFmtId="0" fontId="19" fillId="0" borderId="34" xfId="0" applyNumberFormat="1" applyFont="1" applyFill="1" applyBorder="1" applyAlignment="1">
      <alignment horizontal="center" vertical="top" wrapText="1"/>
    </xf>
    <xf numFmtId="0" fontId="35" fillId="0" borderId="16" xfId="0" applyNumberFormat="1" applyFont="1" applyFill="1" applyBorder="1" applyAlignment="1">
      <alignment vertical="top" wrapText="1"/>
    </xf>
    <xf numFmtId="0" fontId="40" fillId="0" borderId="27" xfId="0" applyNumberFormat="1" applyFont="1" applyFill="1" applyBorder="1" applyAlignment="1">
      <alignment vertical="top" wrapText="1"/>
    </xf>
    <xf numFmtId="0" fontId="8" fillId="0" borderId="27" xfId="0" applyNumberFormat="1" applyFont="1" applyFill="1" applyBorder="1" applyAlignment="1">
      <alignment vertical="top" wrapText="1"/>
    </xf>
    <xf numFmtId="0" fontId="39" fillId="0" borderId="16" xfId="0" applyNumberFormat="1" applyFont="1" applyFill="1" applyBorder="1" applyAlignment="1">
      <alignment vertical="top" wrapText="1"/>
    </xf>
    <xf numFmtId="0" fontId="8" fillId="0" borderId="0" xfId="0" applyFont="1" applyFill="1"/>
    <xf numFmtId="0" fontId="8" fillId="0" borderId="16" xfId="0" applyNumberFormat="1" applyFont="1" applyFill="1" applyBorder="1" applyAlignment="1">
      <alignment vertical="top" wrapText="1"/>
    </xf>
    <xf numFmtId="0" fontId="31" fillId="0" borderId="0" xfId="0" applyFont="1" applyFill="1"/>
    <xf numFmtId="0" fontId="17" fillId="0" borderId="27" xfId="0" applyNumberFormat="1" applyFont="1" applyFill="1" applyBorder="1" applyAlignment="1">
      <alignment vertical="top" wrapText="1"/>
    </xf>
    <xf numFmtId="0" fontId="24" fillId="0" borderId="27" xfId="0" applyNumberFormat="1" applyFont="1" applyFill="1" applyBorder="1" applyAlignment="1">
      <alignment vertical="top" wrapText="1"/>
    </xf>
    <xf numFmtId="0" fontId="24" fillId="0" borderId="34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/>
    <xf numFmtId="0" fontId="39" fillId="0" borderId="28" xfId="0" applyNumberFormat="1" applyFont="1" applyFill="1" applyBorder="1" applyAlignment="1">
      <alignment vertical="top" wrapText="1"/>
    </xf>
    <xf numFmtId="0" fontId="39" fillId="0" borderId="29" xfId="0" applyNumberFormat="1" applyFont="1" applyFill="1" applyBorder="1" applyAlignment="1">
      <alignment vertical="top" wrapText="1"/>
    </xf>
    <xf numFmtId="0" fontId="20" fillId="0" borderId="14" xfId="0" applyNumberFormat="1" applyFont="1" applyFill="1" applyBorder="1" applyAlignment="1">
      <alignment vertical="top" wrapText="1"/>
    </xf>
    <xf numFmtId="0" fontId="19" fillId="0" borderId="30" xfId="0" applyNumberFormat="1" applyFont="1" applyFill="1" applyBorder="1" applyAlignment="1">
      <alignment vertical="top" wrapText="1"/>
    </xf>
    <xf numFmtId="0" fontId="19" fillId="0" borderId="36" xfId="0" applyNumberFormat="1" applyFont="1" applyFill="1" applyBorder="1" applyAlignment="1">
      <alignment horizontal="center" vertical="top" wrapText="1"/>
    </xf>
    <xf numFmtId="0" fontId="35" fillId="0" borderId="27" xfId="0" applyNumberFormat="1" applyFont="1" applyFill="1" applyBorder="1" applyAlignment="1">
      <alignment vertical="top" wrapText="1"/>
    </xf>
    <xf numFmtId="0" fontId="40" fillId="0" borderId="16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top"/>
    </xf>
    <xf numFmtId="0" fontId="33" fillId="0" borderId="16" xfId="0" applyNumberFormat="1" applyFont="1" applyFill="1" applyBorder="1" applyAlignment="1">
      <alignment vertical="top" wrapText="1"/>
    </xf>
    <xf numFmtId="0" fontId="33" fillId="0" borderId="27" xfId="0" applyNumberFormat="1" applyFont="1" applyFill="1" applyBorder="1" applyAlignment="1">
      <alignment vertical="top" wrapText="1"/>
    </xf>
    <xf numFmtId="0" fontId="52" fillId="0" borderId="0" xfId="0" applyFont="1" applyFill="1"/>
    <xf numFmtId="187" fontId="19" fillId="0" borderId="15" xfId="23" applyNumberFormat="1" applyFont="1" applyFill="1" applyBorder="1" applyAlignment="1" applyProtection="1">
      <alignment vertical="top"/>
      <protection locked="0" hidden="1"/>
    </xf>
    <xf numFmtId="0" fontId="43" fillId="0" borderId="16" xfId="0" applyNumberFormat="1" applyFont="1" applyFill="1" applyBorder="1" applyAlignment="1">
      <alignment vertical="top" wrapText="1"/>
    </xf>
    <xf numFmtId="0" fontId="43" fillId="0" borderId="27" xfId="0" applyNumberFormat="1" applyFont="1" applyFill="1" applyBorder="1" applyAlignment="1">
      <alignment vertical="top" wrapText="1"/>
    </xf>
    <xf numFmtId="0" fontId="20" fillId="0" borderId="28" xfId="0" applyNumberFormat="1" applyFont="1" applyFill="1" applyBorder="1" applyAlignment="1">
      <alignment vertical="top" wrapText="1"/>
    </xf>
    <xf numFmtId="0" fontId="19" fillId="0" borderId="21" xfId="0" applyNumberFormat="1" applyFont="1" applyFill="1" applyBorder="1" applyAlignment="1">
      <alignment horizontal="center" vertical="top" wrapText="1"/>
    </xf>
    <xf numFmtId="49" fontId="20" fillId="0" borderId="16" xfId="0" applyNumberFormat="1" applyFont="1" applyFill="1" applyBorder="1" applyAlignment="1">
      <alignment vertical="top" wrapText="1"/>
    </xf>
    <xf numFmtId="49" fontId="19" fillId="0" borderId="27" xfId="0" applyNumberFormat="1" applyFont="1" applyFill="1" applyBorder="1" applyAlignment="1">
      <alignment vertical="top" wrapText="1"/>
    </xf>
    <xf numFmtId="49" fontId="19" fillId="0" borderId="34" xfId="0" applyNumberFormat="1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vertical="top" wrapText="1"/>
    </xf>
    <xf numFmtId="0" fontId="8" fillId="0" borderId="30" xfId="0" applyNumberFormat="1" applyFont="1" applyFill="1" applyBorder="1" applyAlignment="1">
      <alignment vertical="top" wrapText="1"/>
    </xf>
    <xf numFmtId="0" fontId="21" fillId="0" borderId="27" xfId="0" applyNumberFormat="1" applyFont="1" applyFill="1" applyBorder="1" applyAlignment="1">
      <alignment vertical="top" wrapText="1"/>
    </xf>
    <xf numFmtId="0" fontId="21" fillId="0" borderId="34" xfId="0" applyNumberFormat="1" applyFont="1" applyFill="1" applyBorder="1" applyAlignment="1">
      <alignment horizontal="center" vertical="top" wrapText="1"/>
    </xf>
    <xf numFmtId="187" fontId="19" fillId="0" borderId="13" xfId="23" applyNumberFormat="1" applyFont="1" applyFill="1" applyBorder="1" applyAlignment="1">
      <alignment vertical="top"/>
    </xf>
    <xf numFmtId="0" fontId="39" fillId="0" borderId="14" xfId="0" applyNumberFormat="1" applyFont="1" applyFill="1" applyBorder="1" applyAlignment="1">
      <alignment vertical="top" wrapText="1"/>
    </xf>
    <xf numFmtId="0" fontId="39" fillId="0" borderId="30" xfId="0" applyNumberFormat="1" applyFont="1" applyFill="1" applyBorder="1" applyAlignment="1">
      <alignment vertical="top" wrapText="1"/>
    </xf>
    <xf numFmtId="0" fontId="19" fillId="0" borderId="16" xfId="0" applyNumberFormat="1" applyFont="1" applyFill="1" applyBorder="1" applyAlignment="1">
      <alignment vertical="top" wrapText="1"/>
    </xf>
    <xf numFmtId="0" fontId="39" fillId="0" borderId="0" xfId="0" applyFont="1" applyFill="1"/>
    <xf numFmtId="0" fontId="35" fillId="0" borderId="14" xfId="0" applyNumberFormat="1" applyFont="1" applyFill="1" applyBorder="1" applyAlignment="1">
      <alignment vertical="top" wrapText="1"/>
    </xf>
    <xf numFmtId="0" fontId="35" fillId="0" borderId="30" xfId="0" applyNumberFormat="1" applyFont="1" applyFill="1" applyBorder="1" applyAlignment="1">
      <alignment vertical="top" wrapText="1"/>
    </xf>
    <xf numFmtId="0" fontId="19" fillId="0" borderId="27" xfId="0" quotePrefix="1" applyNumberFormat="1" applyFont="1" applyFill="1" applyBorder="1" applyAlignment="1">
      <alignment vertical="top" wrapText="1"/>
    </xf>
    <xf numFmtId="0" fontId="19" fillId="0" borderId="0" xfId="0" applyFont="1" applyFill="1" applyBorder="1"/>
    <xf numFmtId="0" fontId="19" fillId="0" borderId="15" xfId="0" applyNumberFormat="1" applyFont="1" applyFill="1" applyBorder="1" applyAlignment="1">
      <alignment horizontal="right" vertical="top" wrapText="1"/>
    </xf>
    <xf numFmtId="189" fontId="19" fillId="0" borderId="15" xfId="23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horizontal="left" vertical="top"/>
    </xf>
    <xf numFmtId="0" fontId="19" fillId="0" borderId="23" xfId="0" applyNumberFormat="1" applyFont="1" applyFill="1" applyBorder="1" applyAlignment="1">
      <alignment vertical="top" wrapText="1"/>
    </xf>
    <xf numFmtId="0" fontId="19" fillId="0" borderId="45" xfId="0" applyNumberFormat="1" applyFont="1" applyFill="1" applyBorder="1" applyAlignment="1">
      <alignment vertical="top" wrapText="1"/>
    </xf>
    <xf numFmtId="0" fontId="19" fillId="0" borderId="14" xfId="0" applyNumberFormat="1" applyFont="1" applyFill="1" applyBorder="1" applyAlignment="1">
      <alignment vertical="top" wrapText="1"/>
    </xf>
    <xf numFmtId="0" fontId="19" fillId="0" borderId="46" xfId="0" applyNumberFormat="1" applyFont="1" applyFill="1" applyBorder="1" applyAlignment="1">
      <alignment vertical="top" wrapText="1"/>
    </xf>
    <xf numFmtId="0" fontId="19" fillId="0" borderId="5" xfId="0" applyNumberFormat="1" applyFont="1" applyFill="1" applyBorder="1" applyAlignment="1">
      <alignment vertical="top" wrapText="1"/>
    </xf>
    <xf numFmtId="0" fontId="19" fillId="0" borderId="26" xfId="0" applyNumberFormat="1" applyFont="1" applyFill="1" applyBorder="1" applyAlignment="1">
      <alignment vertical="top" wrapText="1"/>
    </xf>
    <xf numFmtId="0" fontId="19" fillId="0" borderId="38" xfId="0" applyNumberFormat="1" applyFont="1" applyFill="1" applyBorder="1" applyAlignment="1">
      <alignment horizontal="center" vertical="top" wrapText="1"/>
    </xf>
    <xf numFmtId="0" fontId="53" fillId="0" borderId="27" xfId="0" applyNumberFormat="1" applyFont="1" applyFill="1" applyBorder="1" applyAlignment="1">
      <alignment vertical="top" wrapText="1"/>
    </xf>
    <xf numFmtId="0" fontId="19" fillId="0" borderId="28" xfId="0" applyNumberFormat="1" applyFont="1" applyFill="1" applyBorder="1" applyAlignment="1">
      <alignment vertical="top" wrapText="1"/>
    </xf>
    <xf numFmtId="0" fontId="19" fillId="0" borderId="29" xfId="0" applyNumberFormat="1" applyFont="1" applyFill="1" applyBorder="1" applyAlignment="1">
      <alignment vertical="top" wrapText="1"/>
    </xf>
    <xf numFmtId="0" fontId="53" fillId="0" borderId="26" xfId="0" applyNumberFormat="1" applyFont="1" applyFill="1" applyBorder="1" applyAlignment="1">
      <alignment vertical="top" wrapText="1"/>
    </xf>
    <xf numFmtId="0" fontId="8" fillId="0" borderId="5" xfId="0" applyNumberFormat="1" applyFont="1" applyFill="1" applyBorder="1" applyAlignment="1">
      <alignment vertical="top" wrapText="1"/>
    </xf>
    <xf numFmtId="0" fontId="5" fillId="0" borderId="47" xfId="0" applyNumberFormat="1" applyFont="1" applyFill="1" applyBorder="1" applyAlignment="1">
      <alignment vertical="top" wrapText="1"/>
    </xf>
    <xf numFmtId="0" fontId="8" fillId="0" borderId="49" xfId="0" applyNumberFormat="1" applyFont="1" applyFill="1" applyBorder="1" applyAlignment="1">
      <alignment vertical="top" wrapText="1"/>
    </xf>
    <xf numFmtId="0" fontId="8" fillId="0" borderId="50" xfId="0" applyFont="1" applyFill="1" applyBorder="1" applyAlignment="1">
      <alignment vertical="top" wrapText="1"/>
    </xf>
    <xf numFmtId="0" fontId="8" fillId="0" borderId="23" xfId="0" applyNumberFormat="1" applyFont="1" applyFill="1" applyBorder="1" applyAlignment="1">
      <alignment vertical="top" wrapText="1"/>
    </xf>
    <xf numFmtId="0" fontId="21" fillId="0" borderId="5" xfId="0" applyNumberFormat="1" applyFont="1" applyFill="1" applyBorder="1" applyAlignment="1">
      <alignment vertical="top" wrapText="1"/>
    </xf>
    <xf numFmtId="3" fontId="19" fillId="0" borderId="13" xfId="23" applyNumberFormat="1" applyFont="1" applyFill="1" applyBorder="1" applyAlignment="1">
      <alignment vertical="top"/>
    </xf>
    <xf numFmtId="0" fontId="21" fillId="0" borderId="16" xfId="0" applyNumberFormat="1" applyFont="1" applyFill="1" applyBorder="1" applyAlignment="1">
      <alignment vertical="top" wrapText="1"/>
    </xf>
    <xf numFmtId="3" fontId="19" fillId="0" borderId="15" xfId="23" applyNumberFormat="1" applyFont="1" applyFill="1" applyBorder="1" applyAlignment="1">
      <alignment vertical="top"/>
    </xf>
    <xf numFmtId="188" fontId="19" fillId="0" borderId="15" xfId="23" applyNumberFormat="1" applyFont="1" applyFill="1" applyBorder="1" applyAlignment="1">
      <alignment horizontal="right" vertical="top" readingOrder="1"/>
    </xf>
    <xf numFmtId="0" fontId="21" fillId="0" borderId="15" xfId="0" applyNumberFormat="1" applyFont="1" applyFill="1" applyBorder="1" applyAlignment="1">
      <alignment vertical="top" wrapText="1"/>
    </xf>
    <xf numFmtId="0" fontId="19" fillId="0" borderId="15" xfId="0" applyNumberFormat="1" applyFont="1" applyFill="1" applyBorder="1" applyAlignment="1">
      <alignment vertical="top" wrapText="1"/>
    </xf>
    <xf numFmtId="0" fontId="8" fillId="0" borderId="17" xfId="0" applyNumberFormat="1" applyFont="1" applyFill="1" applyBorder="1" applyAlignment="1">
      <alignment vertical="top" wrapText="1"/>
    </xf>
    <xf numFmtId="0" fontId="20" fillId="0" borderId="31" xfId="0" applyNumberFormat="1" applyFont="1" applyFill="1" applyBorder="1" applyAlignment="1">
      <alignment vertical="top" wrapText="1"/>
    </xf>
    <xf numFmtId="0" fontId="21" fillId="0" borderId="43" xfId="0" applyNumberFormat="1" applyFont="1" applyFill="1" applyBorder="1" applyAlignment="1">
      <alignment vertical="top" wrapText="1"/>
    </xf>
    <xf numFmtId="188" fontId="19" fillId="0" borderId="22" xfId="23" applyNumberFormat="1" applyFont="1" applyFill="1" applyBorder="1" applyAlignment="1">
      <alignment horizontal="right" vertical="top" readingOrder="1"/>
    </xf>
    <xf numFmtId="0" fontId="20" fillId="0" borderId="23" xfId="0" applyNumberFormat="1" applyFont="1" applyFill="1" applyBorder="1" applyAlignment="1">
      <alignment vertical="top" wrapText="1"/>
    </xf>
    <xf numFmtId="0" fontId="20" fillId="0" borderId="32" xfId="0" applyNumberFormat="1" applyFont="1" applyFill="1" applyBorder="1" applyAlignment="1">
      <alignment vertical="top" wrapText="1"/>
    </xf>
    <xf numFmtId="0" fontId="21" fillId="0" borderId="23" xfId="0" applyNumberFormat="1" applyFont="1" applyFill="1" applyBorder="1" applyAlignment="1">
      <alignment vertical="top" wrapText="1"/>
    </xf>
    <xf numFmtId="0" fontId="19" fillId="0" borderId="37" xfId="0" applyNumberFormat="1" applyFont="1" applyFill="1" applyBorder="1" applyAlignment="1">
      <alignment horizontal="center" vertical="top" wrapText="1"/>
    </xf>
    <xf numFmtId="0" fontId="39" fillId="0" borderId="15" xfId="0" applyNumberFormat="1" applyFont="1" applyFill="1" applyBorder="1" applyAlignment="1">
      <alignment vertical="top" wrapText="1"/>
    </xf>
    <xf numFmtId="0" fontId="28" fillId="0" borderId="14" xfId="1" applyNumberFormat="1" applyFont="1" applyFill="1" applyBorder="1" applyAlignment="1">
      <alignment vertical="top" wrapText="1"/>
    </xf>
    <xf numFmtId="0" fontId="40" fillId="0" borderId="14" xfId="1" applyNumberFormat="1" applyFont="1" applyFill="1" applyBorder="1" applyAlignment="1">
      <alignment vertical="top" wrapText="1"/>
    </xf>
    <xf numFmtId="0" fontId="40" fillId="0" borderId="14" xfId="0" applyNumberFormat="1" applyFont="1" applyFill="1" applyBorder="1" applyAlignment="1">
      <alignment vertical="top" wrapText="1"/>
    </xf>
    <xf numFmtId="0" fontId="19" fillId="0" borderId="14" xfId="1" applyNumberFormat="1" applyFont="1" applyFill="1" applyBorder="1" applyAlignment="1">
      <alignment vertical="top" wrapText="1"/>
    </xf>
    <xf numFmtId="0" fontId="19" fillId="0" borderId="52" xfId="0" applyFont="1" applyFill="1" applyBorder="1" applyAlignment="1">
      <alignment horizontal="center" vertical="top"/>
    </xf>
    <xf numFmtId="0" fontId="19" fillId="0" borderId="43" xfId="0" applyNumberFormat="1" applyFont="1" applyFill="1" applyBorder="1" applyAlignment="1">
      <alignment vertical="top" wrapText="1"/>
    </xf>
    <xf numFmtId="0" fontId="19" fillId="0" borderId="17" xfId="0" applyNumberFormat="1" applyFont="1" applyFill="1" applyBorder="1" applyAlignment="1">
      <alignment horizontal="center" vertical="top" wrapText="1"/>
    </xf>
    <xf numFmtId="188" fontId="19" fillId="0" borderId="52" xfId="23" applyNumberFormat="1" applyFont="1" applyFill="1" applyBorder="1" applyAlignment="1">
      <alignment horizontal="right" vertical="top" readingOrder="1"/>
    </xf>
    <xf numFmtId="188" fontId="19" fillId="0" borderId="15" xfId="0" applyNumberFormat="1" applyFont="1" applyFill="1" applyBorder="1" applyAlignment="1">
      <alignment vertical="top" readingOrder="1"/>
    </xf>
    <xf numFmtId="188" fontId="19" fillId="0" borderId="52" xfId="0" applyNumberFormat="1" applyFont="1" applyFill="1" applyBorder="1" applyAlignment="1">
      <alignment vertical="top" readingOrder="1"/>
    </xf>
    <xf numFmtId="0" fontId="47" fillId="0" borderId="15" xfId="0" applyFont="1" applyFill="1" applyBorder="1"/>
    <xf numFmtId="0" fontId="46" fillId="0" borderId="43" xfId="0" applyFont="1" applyFill="1" applyBorder="1" applyAlignment="1">
      <alignment wrapText="1"/>
    </xf>
    <xf numFmtId="0" fontId="48" fillId="0" borderId="16" xfId="0" applyFont="1" applyFill="1" applyBorder="1"/>
    <xf numFmtId="0" fontId="44" fillId="0" borderId="17" xfId="0" applyFont="1" applyFill="1" applyBorder="1" applyAlignment="1">
      <alignment horizontal="center"/>
    </xf>
    <xf numFmtId="0" fontId="47" fillId="0" borderId="16" xfId="0" applyFont="1" applyFill="1" applyBorder="1" applyAlignment="1">
      <alignment vertical="top"/>
    </xf>
    <xf numFmtId="0" fontId="40" fillId="0" borderId="43" xfId="0" applyNumberFormat="1" applyFont="1" applyFill="1" applyBorder="1" applyAlignment="1">
      <alignment vertical="top" wrapText="1"/>
    </xf>
    <xf numFmtId="0" fontId="47" fillId="0" borderId="16" xfId="0" applyFont="1" applyFill="1" applyBorder="1"/>
    <xf numFmtId="0" fontId="40" fillId="0" borderId="53" xfId="0" applyNumberFormat="1" applyFont="1" applyFill="1" applyBorder="1" applyAlignment="1">
      <alignment vertical="top" wrapText="1"/>
    </xf>
    <xf numFmtId="0" fontId="48" fillId="0" borderId="16" xfId="0" applyFont="1" applyFill="1" applyBorder="1" applyAlignment="1">
      <alignment vertical="top"/>
    </xf>
    <xf numFmtId="0" fontId="44" fillId="0" borderId="17" xfId="0" applyFont="1" applyFill="1" applyBorder="1" applyAlignment="1">
      <alignment horizontal="center" vertical="top"/>
    </xf>
    <xf numFmtId="3" fontId="19" fillId="0" borderId="15" xfId="23" applyNumberFormat="1" applyFont="1" applyFill="1" applyBorder="1" applyAlignment="1">
      <alignment horizontal="right" vertical="top"/>
    </xf>
    <xf numFmtId="0" fontId="28" fillId="0" borderId="16" xfId="0" applyNumberFormat="1" applyFont="1" applyFill="1" applyBorder="1" applyAlignment="1">
      <alignment vertical="top" wrapText="1"/>
    </xf>
    <xf numFmtId="0" fontId="49" fillId="0" borderId="16" xfId="0" applyNumberFormat="1" applyFont="1" applyFill="1" applyBorder="1" applyAlignment="1">
      <alignment vertical="top" wrapText="1"/>
    </xf>
    <xf numFmtId="0" fontId="16" fillId="0" borderId="16" xfId="0" applyNumberFormat="1" applyFont="1" applyFill="1" applyBorder="1" applyAlignment="1">
      <alignment vertical="top" wrapText="1"/>
    </xf>
    <xf numFmtId="0" fontId="28" fillId="0" borderId="15" xfId="0" applyNumberFormat="1" applyFont="1" applyFill="1" applyBorder="1" applyAlignment="1">
      <alignment vertical="top" wrapText="1"/>
    </xf>
    <xf numFmtId="0" fontId="28" fillId="0" borderId="14" xfId="0" applyNumberFormat="1" applyFont="1" applyFill="1" applyBorder="1" applyAlignment="1">
      <alignment vertical="top" wrapText="1"/>
    </xf>
    <xf numFmtId="0" fontId="16" fillId="0" borderId="14" xfId="0" applyNumberFormat="1" applyFont="1" applyFill="1" applyBorder="1" applyAlignment="1">
      <alignment vertical="top" wrapText="1"/>
    </xf>
    <xf numFmtId="0" fontId="22" fillId="0" borderId="16" xfId="0" applyNumberFormat="1" applyFont="1" applyFill="1" applyBorder="1" applyAlignment="1">
      <alignment vertical="top" wrapText="1"/>
    </xf>
    <xf numFmtId="3" fontId="19" fillId="0" borderId="22" xfId="23" applyNumberFormat="1" applyFont="1" applyFill="1" applyBorder="1" applyAlignment="1">
      <alignment vertical="top"/>
    </xf>
    <xf numFmtId="0" fontId="50" fillId="0" borderId="15" xfId="0" applyFont="1" applyFill="1" applyBorder="1" applyAlignment="1">
      <alignment vertical="top"/>
    </xf>
    <xf numFmtId="0" fontId="51" fillId="0" borderId="15" xfId="0" applyFont="1" applyFill="1" applyBorder="1" applyAlignment="1">
      <alignment vertical="top" wrapText="1"/>
    </xf>
    <xf numFmtId="0" fontId="50" fillId="0" borderId="16" xfId="0" applyFont="1" applyFill="1" applyBorder="1" applyAlignment="1">
      <alignment vertical="top"/>
    </xf>
    <xf numFmtId="0" fontId="35" fillId="0" borderId="20" xfId="0" applyNumberFormat="1" applyFont="1" applyFill="1" applyBorder="1" applyAlignment="1">
      <alignment vertical="top" wrapText="1"/>
    </xf>
    <xf numFmtId="0" fontId="8" fillId="0" borderId="20" xfId="0" applyNumberFormat="1" applyFont="1" applyFill="1" applyBorder="1" applyAlignment="1">
      <alignment vertical="top" wrapText="1"/>
    </xf>
    <xf numFmtId="0" fontId="29" fillId="0" borderId="0" xfId="0" applyFont="1" applyFill="1" applyAlignment="1">
      <alignment vertical="top"/>
    </xf>
    <xf numFmtId="0" fontId="37" fillId="0" borderId="0" xfId="0" applyFont="1" applyFill="1"/>
    <xf numFmtId="0" fontId="37" fillId="0" borderId="0" xfId="0" applyFont="1" applyFill="1" applyAlignment="1">
      <alignment horizontal="center"/>
    </xf>
    <xf numFmtId="0" fontId="0" fillId="0" borderId="0" xfId="0" applyFont="1" applyFill="1"/>
    <xf numFmtId="0" fontId="54" fillId="0" borderId="0" xfId="0" applyFont="1" applyFill="1"/>
    <xf numFmtId="0" fontId="36" fillId="0" borderId="0" xfId="0" applyFont="1" applyFill="1"/>
    <xf numFmtId="0" fontId="55" fillId="0" borderId="0" xfId="0" applyFont="1" applyFill="1"/>
    <xf numFmtId="189" fontId="19" fillId="0" borderId="15" xfId="0" applyNumberFormat="1" applyFont="1" applyFill="1" applyBorder="1" applyAlignment="1">
      <alignment horizontal="center" vertical="top"/>
    </xf>
    <xf numFmtId="0" fontId="19" fillId="0" borderId="15" xfId="0" applyFont="1" applyFill="1" applyBorder="1" applyAlignment="1">
      <alignment vertical="top"/>
    </xf>
    <xf numFmtId="0" fontId="19" fillId="0" borderId="13" xfId="0" applyFont="1" applyFill="1" applyBorder="1" applyAlignment="1">
      <alignment vertical="top"/>
    </xf>
    <xf numFmtId="2" fontId="19" fillId="0" borderId="15" xfId="0" applyNumberFormat="1" applyFont="1" applyFill="1" applyBorder="1" applyAlignment="1">
      <alignment vertical="top"/>
    </xf>
    <xf numFmtId="188" fontId="19" fillId="0" borderId="15" xfId="0" applyNumberFormat="1" applyFont="1" applyFill="1" applyBorder="1" applyAlignment="1">
      <alignment vertical="top"/>
    </xf>
    <xf numFmtId="188" fontId="19" fillId="0" borderId="15" xfId="0" applyNumberFormat="1" applyFont="1" applyFill="1" applyBorder="1" applyAlignment="1">
      <alignment horizontal="center" vertical="top"/>
    </xf>
    <xf numFmtId="0" fontId="35" fillId="0" borderId="23" xfId="0" applyNumberFormat="1" applyFont="1" applyFill="1" applyBorder="1" applyAlignment="1">
      <alignment vertical="top" wrapText="1"/>
    </xf>
    <xf numFmtId="0" fontId="8" fillId="0" borderId="56" xfId="0" applyNumberFormat="1" applyFont="1" applyFill="1" applyBorder="1" applyAlignment="1">
      <alignment vertical="top" wrapText="1"/>
    </xf>
    <xf numFmtId="0" fontId="19" fillId="0" borderId="19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vertical="top"/>
    </xf>
    <xf numFmtId="0" fontId="56" fillId="0" borderId="0" xfId="1" applyFont="1" applyFill="1" applyBorder="1" applyAlignment="1">
      <alignment horizontal="center"/>
    </xf>
    <xf numFmtId="0" fontId="21" fillId="0" borderId="3" xfId="1" applyFont="1" applyFill="1" applyBorder="1" applyAlignment="1">
      <alignment horizontal="centerContinuous" vertical="center"/>
    </xf>
    <xf numFmtId="0" fontId="21" fillId="0" borderId="3" xfId="1" applyFont="1" applyFill="1" applyBorder="1" applyAlignment="1">
      <alignment horizontal="centerContinuous" vertical="top"/>
    </xf>
    <xf numFmtId="0" fontId="21" fillId="0" borderId="3" xfId="1" applyFont="1" applyFill="1" applyBorder="1" applyAlignment="1">
      <alignment horizontal="centerContinuous"/>
    </xf>
    <xf numFmtId="0" fontId="21" fillId="0" borderId="4" xfId="1" applyFont="1" applyFill="1" applyBorder="1" applyAlignment="1">
      <alignment horizontal="center" vertical="top"/>
    </xf>
    <xf numFmtId="0" fontId="21" fillId="0" borderId="4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top"/>
    </xf>
    <xf numFmtId="0" fontId="21" fillId="0" borderId="3" xfId="1" applyFont="1" applyFill="1" applyBorder="1" applyAlignment="1">
      <alignment horizontal="center" vertical="top"/>
    </xf>
    <xf numFmtId="0" fontId="21" fillId="0" borderId="6" xfId="1" applyFont="1" applyFill="1" applyBorder="1" applyAlignment="1">
      <alignment horizontal="center"/>
    </xf>
    <xf numFmtId="0" fontId="21" fillId="0" borderId="5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Continuous" vertical="top"/>
    </xf>
    <xf numFmtId="0" fontId="21" fillId="0" borderId="10" xfId="1" applyFont="1" applyFill="1" applyBorder="1" applyAlignment="1">
      <alignment horizontal="centerContinuous" vertical="top"/>
    </xf>
    <xf numFmtId="0" fontId="19" fillId="0" borderId="33" xfId="0" applyNumberFormat="1" applyFont="1" applyFill="1" applyBorder="1" applyAlignment="1">
      <alignment horizontal="center" vertical="top" wrapText="1"/>
    </xf>
    <xf numFmtId="188" fontId="19" fillId="0" borderId="15" xfId="23" applyNumberFormat="1" applyFont="1" applyFill="1" applyBorder="1" applyAlignment="1">
      <alignment horizontal="center" vertical="top"/>
    </xf>
    <xf numFmtId="0" fontId="19" fillId="0" borderId="34" xfId="1" applyNumberFormat="1" applyFont="1" applyFill="1" applyBorder="1" applyAlignment="1">
      <alignment horizontal="center" vertical="top" wrapText="1"/>
    </xf>
    <xf numFmtId="189" fontId="24" fillId="0" borderId="15" xfId="23" applyNumberFormat="1" applyFont="1" applyFill="1" applyBorder="1" applyAlignment="1">
      <alignment vertical="top"/>
    </xf>
    <xf numFmtId="49" fontId="19" fillId="0" borderId="0" xfId="0" applyNumberFormat="1" applyFont="1" applyFill="1" applyAlignment="1">
      <alignment vertical="top"/>
    </xf>
    <xf numFmtId="3" fontId="44" fillId="0" borderId="15" xfId="8" applyNumberFormat="1" applyFont="1" applyFill="1" applyBorder="1" applyAlignment="1">
      <alignment horizontal="right" vertical="center"/>
    </xf>
    <xf numFmtId="0" fontId="19" fillId="0" borderId="18" xfId="0" applyNumberFormat="1" applyFont="1" applyFill="1" applyBorder="1" applyAlignment="1">
      <alignment horizontal="center" vertical="top" wrapText="1"/>
    </xf>
    <xf numFmtId="189" fontId="19" fillId="0" borderId="22" xfId="23" applyNumberFormat="1" applyFont="1" applyFill="1" applyBorder="1" applyAlignment="1">
      <alignment vertical="top"/>
    </xf>
    <xf numFmtId="0" fontId="19" fillId="0" borderId="48" xfId="0" applyNumberFormat="1" applyFont="1" applyFill="1" applyBorder="1" applyAlignment="1">
      <alignment horizontal="center" vertical="top" wrapText="1"/>
    </xf>
    <xf numFmtId="0" fontId="19" fillId="0" borderId="51" xfId="0" applyFont="1" applyFill="1" applyBorder="1" applyAlignment="1">
      <alignment horizontal="center" vertical="top"/>
    </xf>
    <xf numFmtId="0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0" fontId="21" fillId="0" borderId="12" xfId="0" applyNumberFormat="1" applyFont="1" applyFill="1" applyBorder="1" applyAlignment="1">
      <alignment horizontal="center" vertical="top" wrapText="1"/>
    </xf>
    <xf numFmtId="0" fontId="24" fillId="0" borderId="21" xfId="0" applyNumberFormat="1" applyFont="1" applyFill="1" applyBorder="1" applyAlignment="1">
      <alignment horizontal="center" vertical="top" wrapText="1"/>
    </xf>
    <xf numFmtId="188" fontId="24" fillId="0" borderId="15" xfId="23" applyNumberFormat="1" applyFont="1" applyFill="1" applyBorder="1" applyAlignment="1">
      <alignment horizontal="right" vertical="top" readingOrder="1"/>
    </xf>
    <xf numFmtId="188" fontId="24" fillId="0" borderId="22" xfId="23" applyNumberFormat="1" applyFont="1" applyFill="1" applyBorder="1" applyAlignment="1">
      <alignment horizontal="right" vertical="top" readingOrder="1"/>
    </xf>
    <xf numFmtId="188" fontId="57" fillId="0" borderId="15" xfId="0" applyNumberFormat="1" applyFont="1" applyFill="1" applyBorder="1" applyAlignment="1">
      <alignment vertical="top"/>
    </xf>
    <xf numFmtId="188" fontId="57" fillId="0" borderId="15" xfId="23" applyNumberFormat="1" applyFont="1" applyFill="1" applyBorder="1" applyAlignment="1">
      <alignment vertical="top"/>
    </xf>
    <xf numFmtId="188" fontId="57" fillId="0" borderId="54" xfId="23" applyNumberFormat="1" applyFont="1" applyFill="1" applyBorder="1" applyAlignment="1">
      <alignment vertical="top"/>
    </xf>
    <xf numFmtId="0" fontId="57" fillId="0" borderId="52" xfId="0" applyFont="1" applyFill="1" applyBorder="1" applyAlignment="1">
      <alignment horizontal="center"/>
    </xf>
    <xf numFmtId="188" fontId="24" fillId="0" borderId="15" xfId="0" applyNumberFormat="1" applyFont="1" applyFill="1" applyBorder="1" applyAlignment="1">
      <alignment vertical="top" readingOrder="1"/>
    </xf>
    <xf numFmtId="188" fontId="24" fillId="0" borderId="52" xfId="0" applyNumberFormat="1" applyFont="1" applyFill="1" applyBorder="1" applyAlignment="1">
      <alignment vertical="top" readingOrder="1"/>
    </xf>
    <xf numFmtId="0" fontId="57" fillId="0" borderId="17" xfId="0" applyFont="1" applyFill="1" applyBorder="1" applyAlignment="1">
      <alignment horizontal="center" vertical="top"/>
    </xf>
    <xf numFmtId="188" fontId="24" fillId="0" borderId="15" xfId="0" applyNumberFormat="1" applyFont="1" applyFill="1" applyBorder="1" applyAlignment="1" applyProtection="1">
      <alignment vertical="top" readingOrder="1"/>
      <protection locked="0"/>
    </xf>
    <xf numFmtId="0" fontId="57" fillId="0" borderId="17" xfId="0" applyFont="1" applyFill="1" applyBorder="1" applyAlignment="1">
      <alignment horizontal="center"/>
    </xf>
    <xf numFmtId="3" fontId="19" fillId="0" borderId="22" xfId="23" applyNumberFormat="1" applyFont="1" applyFill="1" applyBorder="1" applyAlignment="1">
      <alignment horizontal="right" vertical="top"/>
    </xf>
    <xf numFmtId="3" fontId="21" fillId="0" borderId="15" xfId="23" applyNumberFormat="1" applyFont="1" applyFill="1" applyBorder="1" applyAlignment="1">
      <alignment vertical="top"/>
    </xf>
    <xf numFmtId="3" fontId="44" fillId="0" borderId="15" xfId="0" applyNumberFormat="1" applyFont="1" applyFill="1" applyBorder="1" applyAlignment="1">
      <alignment horizontal="right" vertical="center" wrapText="1"/>
    </xf>
    <xf numFmtId="0" fontId="44" fillId="0" borderId="15" xfId="0" applyFont="1" applyFill="1" applyBorder="1" applyAlignment="1">
      <alignment horizontal="center" vertical="top"/>
    </xf>
    <xf numFmtId="0" fontId="44" fillId="0" borderId="15" xfId="8" applyNumberFormat="1" applyFont="1" applyFill="1" applyBorder="1" applyAlignment="1">
      <alignment vertical="top"/>
    </xf>
    <xf numFmtId="0" fontId="58" fillId="0" borderId="15" xfId="0" applyNumberFormat="1" applyFont="1" applyFill="1" applyBorder="1" applyAlignment="1">
      <alignment vertical="top"/>
    </xf>
    <xf numFmtId="0" fontId="44" fillId="0" borderId="15" xfId="23" applyNumberFormat="1" applyFont="1" applyFill="1" applyBorder="1" applyAlignment="1">
      <alignment vertical="top"/>
    </xf>
    <xf numFmtId="49" fontId="19" fillId="0" borderId="15" xfId="23" applyNumberFormat="1" applyFont="1" applyFill="1" applyBorder="1" applyAlignment="1">
      <alignment horizontal="right" vertical="top"/>
    </xf>
    <xf numFmtId="0" fontId="19" fillId="0" borderId="5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87" fontId="1" fillId="0" borderId="0" xfId="23" applyNumberFormat="1" applyFont="1" applyFill="1" applyAlignment="1">
      <alignment horizontal="right" vertical="top"/>
    </xf>
    <xf numFmtId="187" fontId="1" fillId="0" borderId="0" xfId="23" applyNumberFormat="1" applyFont="1" applyFill="1" applyAlignment="1">
      <alignment horizontal="right"/>
    </xf>
    <xf numFmtId="187" fontId="1" fillId="0" borderId="0" xfId="23" applyNumberFormat="1" applyFont="1" applyFill="1"/>
    <xf numFmtId="0" fontId="1" fillId="0" borderId="0" xfId="0" applyFont="1" applyFill="1"/>
    <xf numFmtId="188" fontId="19" fillId="0" borderId="15" xfId="23" applyNumberFormat="1" applyFont="1" applyFill="1" applyBorder="1" applyAlignment="1">
      <alignment horizontal="center" vertical="top" readingOrder="1"/>
    </xf>
    <xf numFmtId="0" fontId="56" fillId="2" borderId="0" xfId="1" applyFont="1" applyFill="1" applyBorder="1" applyAlignment="1">
      <alignment horizontal="center"/>
    </xf>
    <xf numFmtId="0" fontId="56" fillId="3" borderId="0" xfId="1" applyFont="1" applyFill="1" applyBorder="1" applyAlignment="1">
      <alignment horizontal="center"/>
    </xf>
    <xf numFmtId="0" fontId="56" fillId="4" borderId="0" xfId="1" applyFont="1" applyFill="1" applyBorder="1" applyAlignment="1">
      <alignment horizontal="center"/>
    </xf>
    <xf numFmtId="0" fontId="56" fillId="5" borderId="0" xfId="1" applyFont="1" applyFill="1" applyBorder="1" applyAlignment="1">
      <alignment horizontal="center"/>
    </xf>
    <xf numFmtId="0" fontId="59" fillId="0" borderId="0" xfId="1" applyFont="1" applyFill="1" applyBorder="1" applyAlignment="1">
      <alignment horizontal="center"/>
    </xf>
    <xf numFmtId="0" fontId="34" fillId="6" borderId="0" xfId="0" applyFont="1" applyFill="1" applyAlignment="1">
      <alignment vertical="top"/>
    </xf>
    <xf numFmtId="0" fontId="19" fillId="7" borderId="0" xfId="0" applyFont="1" applyFill="1"/>
    <xf numFmtId="188" fontId="19" fillId="0" borderId="52" xfId="0" applyNumberFormat="1" applyFont="1" applyFill="1" applyBorder="1" applyAlignment="1">
      <alignment horizontal="center" vertical="top"/>
    </xf>
    <xf numFmtId="0" fontId="36" fillId="0" borderId="0" xfId="0" applyFont="1" applyFill="1" applyAlignment="1"/>
    <xf numFmtId="188" fontId="19" fillId="0" borderId="22" xfId="0" applyNumberFormat="1" applyFont="1" applyFill="1" applyBorder="1" applyAlignment="1">
      <alignment horizontal="center" vertical="top"/>
    </xf>
    <xf numFmtId="49" fontId="19" fillId="0" borderId="16" xfId="23" applyNumberFormat="1" applyFont="1" applyFill="1" applyBorder="1" applyAlignment="1">
      <alignment horizontal="right" vertical="top"/>
    </xf>
    <xf numFmtId="188" fontId="19" fillId="0" borderId="0" xfId="23" applyNumberFormat="1" applyFont="1" applyFill="1" applyBorder="1" applyAlignment="1">
      <alignment vertical="top"/>
    </xf>
    <xf numFmtId="49" fontId="19" fillId="0" borderId="0" xfId="23" applyNumberFormat="1" applyFont="1" applyFill="1" applyBorder="1" applyAlignment="1">
      <alignment horizontal="right" vertical="top"/>
    </xf>
    <xf numFmtId="188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4" borderId="15" xfId="0" applyFont="1" applyFill="1" applyBorder="1" applyAlignment="1">
      <alignment horizontal="center" vertical="top"/>
    </xf>
    <xf numFmtId="189" fontId="19" fillId="0" borderId="22" xfId="23" applyNumberFormat="1" applyFont="1" applyFill="1" applyBorder="1" applyAlignment="1">
      <alignment horizontal="right" vertical="top"/>
    </xf>
    <xf numFmtId="49" fontId="19" fillId="0" borderId="15" xfId="0" applyNumberFormat="1" applyFont="1" applyFill="1" applyBorder="1" applyAlignment="1">
      <alignment horizontal="center" vertical="top"/>
    </xf>
    <xf numFmtId="0" fontId="33" fillId="8" borderId="34" xfId="0" applyNumberFormat="1" applyFont="1" applyFill="1" applyBorder="1" applyAlignment="1">
      <alignment horizontal="center" vertical="top" wrapText="1"/>
    </xf>
    <xf numFmtId="0" fontId="21" fillId="0" borderId="40" xfId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6" fillId="0" borderId="14" xfId="1" applyNumberFormat="1" applyFont="1" applyFill="1" applyBorder="1" applyAlignment="1">
      <alignment horizontal="center" vertical="top" wrapText="1"/>
    </xf>
    <xf numFmtId="0" fontId="6" fillId="0" borderId="44" xfId="1" applyNumberFormat="1" applyFont="1" applyFill="1" applyBorder="1" applyAlignment="1">
      <alignment horizontal="center" vertical="top" wrapText="1"/>
    </xf>
    <xf numFmtId="0" fontId="0" fillId="0" borderId="44" xfId="0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top" wrapText="1"/>
    </xf>
    <xf numFmtId="0" fontId="26" fillId="0" borderId="11" xfId="0" applyNumberFormat="1" applyFont="1" applyFill="1" applyBorder="1" applyAlignment="1">
      <alignment horizontal="center" vertical="top" wrapText="1"/>
    </xf>
    <xf numFmtId="0" fontId="26" fillId="0" borderId="12" xfId="0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top" wrapText="1"/>
    </xf>
    <xf numFmtId="0" fontId="21" fillId="0" borderId="6" xfId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</cellXfs>
  <cellStyles count="24">
    <cellStyle name="Comma" xfId="23" builtinId="3"/>
    <cellStyle name="Comma 2" xfId="7"/>
    <cellStyle name="Comma 2 2" xfId="8"/>
    <cellStyle name="Comma 2 2 2" xfId="2"/>
    <cellStyle name="Comma 2 3" xfId="6"/>
    <cellStyle name="Comma 3" xfId="9"/>
    <cellStyle name="Comma 3 2" xfId="10"/>
    <cellStyle name="Comma 3 2 2" xfId="11"/>
    <cellStyle name="Comma 4" xfId="12"/>
    <cellStyle name="Normal" xfId="0" builtinId="0"/>
    <cellStyle name="Normal 10" xfId="13"/>
    <cellStyle name="Normal 13" xfId="14"/>
    <cellStyle name="Normal 2" xfId="15"/>
    <cellStyle name="Normal 2 2" xfId="1"/>
    <cellStyle name="Normal 3" xfId="3"/>
    <cellStyle name="Normal 4" xfId="16"/>
    <cellStyle name="Normal 4 2" xfId="17"/>
    <cellStyle name="Normal 5" xfId="18"/>
    <cellStyle name="Style 1" xfId="19"/>
    <cellStyle name="เครื่องหมายจุลภาค 2" xfId="20"/>
    <cellStyle name="เครื่องหมายจุลภาค 2 2" xfId="4"/>
    <cellStyle name="ปกติ 2" xfId="21"/>
    <cellStyle name="ปกติ 2 2" xfId="5"/>
    <cellStyle name="เปอร์เซ็นต์ 2" xfId="22"/>
  </cellStyles>
  <dxfs count="1719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FFFFCC"/>
      <color rgb="FFFF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3"/>
  <sheetViews>
    <sheetView tabSelected="1" zoomScaleNormal="100" zoomScaleSheetLayoutView="90" zoomScalePageLayoutView="120" workbookViewId="0">
      <pane ySplit="5" topLeftCell="A199" activePane="bottomLeft" state="frozen"/>
      <selection pane="bottomLeft" activeCell="Y335" sqref="Y335"/>
    </sheetView>
  </sheetViews>
  <sheetFormatPr defaultRowHeight="17.25"/>
  <cols>
    <col min="1" max="1" width="6.5" style="14" customWidth="1"/>
    <col min="2" max="2" width="40.75" style="14" customWidth="1"/>
    <col min="3" max="3" width="9" style="14" customWidth="1"/>
    <col min="4" max="4" width="8.875" style="169" customWidth="1"/>
    <col min="5" max="5" width="9" style="169" customWidth="1"/>
    <col min="6" max="7" width="6.625" style="169" hidden="1" customWidth="1"/>
    <col min="8" max="10" width="5.625" style="169" hidden="1" customWidth="1"/>
    <col min="11" max="12" width="6.625" style="169" hidden="1" customWidth="1"/>
    <col min="13" max="15" width="5.625" style="169" hidden="1" customWidth="1"/>
    <col min="16" max="17" width="6.625" style="169" hidden="1" customWidth="1"/>
    <col min="18" max="20" width="5.625" style="169" hidden="1" customWidth="1"/>
    <col min="21" max="21" width="6.625" style="14" customWidth="1"/>
    <col min="22" max="22" width="6.625" style="169" customWidth="1"/>
    <col min="23" max="25" width="5.625" style="169" customWidth="1"/>
    <col min="26" max="26" width="9.5" style="13" customWidth="1"/>
    <col min="27" max="16384" width="9" style="14"/>
  </cols>
  <sheetData>
    <row r="1" spans="1:27" s="11" customFormat="1" ht="21">
      <c r="A1" s="268" t="s">
        <v>345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42" t="s">
        <v>444</v>
      </c>
      <c r="W1" s="242" t="s">
        <v>445</v>
      </c>
      <c r="X1" s="242" t="s">
        <v>244</v>
      </c>
      <c r="Y1" s="186" t="s">
        <v>446</v>
      </c>
      <c r="Z1" s="9" t="s">
        <v>447</v>
      </c>
      <c r="AA1" s="10" t="s">
        <v>448</v>
      </c>
    </row>
    <row r="2" spans="1:27" s="11" customFormat="1" ht="21">
      <c r="A2" s="269" t="s">
        <v>484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38"/>
      <c r="W2" s="241"/>
      <c r="X2" s="239"/>
      <c r="Y2" s="240"/>
      <c r="Z2" s="243"/>
      <c r="AA2" s="244"/>
    </row>
    <row r="3" spans="1:27">
      <c r="A3" s="270" t="s">
        <v>0</v>
      </c>
      <c r="B3" s="12"/>
      <c r="C3" s="187" t="s">
        <v>346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9"/>
      <c r="V3" s="188"/>
      <c r="W3" s="188"/>
      <c r="X3" s="188"/>
      <c r="Y3" s="188"/>
      <c r="AA3" s="10"/>
    </row>
    <row r="4" spans="1:27" ht="17.25" customHeight="1">
      <c r="A4" s="271"/>
      <c r="B4" s="15" t="s">
        <v>1</v>
      </c>
      <c r="C4" s="273" t="s">
        <v>2</v>
      </c>
      <c r="D4" s="275" t="s">
        <v>226</v>
      </c>
      <c r="E4" s="275" t="s">
        <v>227</v>
      </c>
      <c r="F4" s="190" t="s">
        <v>3</v>
      </c>
      <c r="G4" s="190" t="s">
        <v>225</v>
      </c>
      <c r="H4" s="257">
        <v>2556</v>
      </c>
      <c r="I4" s="258"/>
      <c r="J4" s="259"/>
      <c r="K4" s="190" t="s">
        <v>4</v>
      </c>
      <c r="L4" s="190" t="s">
        <v>225</v>
      </c>
      <c r="M4" s="257">
        <v>2557</v>
      </c>
      <c r="N4" s="258"/>
      <c r="O4" s="259"/>
      <c r="P4" s="190" t="s">
        <v>5</v>
      </c>
      <c r="Q4" s="190" t="s">
        <v>225</v>
      </c>
      <c r="R4" s="257">
        <v>2557</v>
      </c>
      <c r="S4" s="258"/>
      <c r="T4" s="259"/>
      <c r="U4" s="191" t="s">
        <v>6</v>
      </c>
      <c r="V4" s="190" t="s">
        <v>225</v>
      </c>
      <c r="W4" s="257">
        <v>2557</v>
      </c>
      <c r="X4" s="258"/>
      <c r="Y4" s="259"/>
      <c r="AA4" s="10"/>
    </row>
    <row r="5" spans="1:27">
      <c r="A5" s="272"/>
      <c r="B5" s="16" t="s">
        <v>7</v>
      </c>
      <c r="C5" s="274"/>
      <c r="D5" s="276"/>
      <c r="E5" s="277"/>
      <c r="F5" s="192" t="s">
        <v>8</v>
      </c>
      <c r="G5" s="192" t="s">
        <v>8</v>
      </c>
      <c r="H5" s="193" t="s">
        <v>228</v>
      </c>
      <c r="I5" s="193" t="s">
        <v>229</v>
      </c>
      <c r="J5" s="193" t="s">
        <v>230</v>
      </c>
      <c r="K5" s="192" t="s">
        <v>9</v>
      </c>
      <c r="L5" s="192" t="s">
        <v>9</v>
      </c>
      <c r="M5" s="193" t="s">
        <v>231</v>
      </c>
      <c r="N5" s="193" t="s">
        <v>232</v>
      </c>
      <c r="O5" s="193" t="s">
        <v>233</v>
      </c>
      <c r="P5" s="192" t="s">
        <v>10</v>
      </c>
      <c r="Q5" s="192" t="s">
        <v>10</v>
      </c>
      <c r="R5" s="193" t="s">
        <v>234</v>
      </c>
      <c r="S5" s="193" t="s">
        <v>235</v>
      </c>
      <c r="T5" s="193" t="s">
        <v>236</v>
      </c>
      <c r="U5" s="194" t="s">
        <v>11</v>
      </c>
      <c r="V5" s="192" t="s">
        <v>11</v>
      </c>
      <c r="W5" s="193" t="s">
        <v>249</v>
      </c>
      <c r="X5" s="193" t="s">
        <v>237</v>
      </c>
      <c r="Y5" s="193" t="s">
        <v>238</v>
      </c>
      <c r="AA5" s="10"/>
    </row>
    <row r="6" spans="1:27" ht="18" hidden="1" thickBot="1">
      <c r="A6" s="17"/>
      <c r="B6" s="263" t="s">
        <v>12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/>
      <c r="R6" s="264"/>
      <c r="S6" s="264"/>
      <c r="T6" s="264"/>
      <c r="U6" s="264"/>
      <c r="V6" s="195"/>
      <c r="W6" s="195"/>
      <c r="X6" s="195"/>
      <c r="Y6" s="195"/>
      <c r="Z6" s="18"/>
      <c r="AA6" s="10"/>
    </row>
    <row r="7" spans="1:27" ht="18.75" hidden="1" thickTop="1" thickBot="1">
      <c r="A7" s="19"/>
      <c r="B7" s="20" t="s">
        <v>13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197"/>
      <c r="S7" s="197"/>
      <c r="T7" s="197"/>
      <c r="U7" s="197"/>
      <c r="V7" s="197"/>
      <c r="W7" s="197"/>
      <c r="X7" s="197"/>
      <c r="Y7" s="197"/>
      <c r="Z7" s="18"/>
      <c r="AA7" s="10"/>
    </row>
    <row r="8" spans="1:27" ht="18" hidden="1" thickTop="1">
      <c r="A8" s="21" t="s">
        <v>14</v>
      </c>
      <c r="B8" s="22" t="s">
        <v>257</v>
      </c>
      <c r="C8" s="198"/>
      <c r="D8" s="23"/>
      <c r="E8" s="24"/>
      <c r="F8" s="23"/>
      <c r="G8" s="24"/>
      <c r="H8" s="24"/>
      <c r="I8" s="24"/>
      <c r="J8" s="24"/>
      <c r="K8" s="23"/>
      <c r="L8" s="24"/>
      <c r="M8" s="24"/>
      <c r="N8" s="24"/>
      <c r="O8" s="24"/>
      <c r="P8" s="23"/>
      <c r="Q8" s="24"/>
      <c r="R8" s="24"/>
      <c r="S8" s="24"/>
      <c r="T8" s="24"/>
      <c r="U8" s="23"/>
      <c r="V8" s="24"/>
      <c r="W8" s="24"/>
      <c r="X8" s="24"/>
      <c r="Y8" s="24"/>
      <c r="AA8" s="10"/>
    </row>
    <row r="9" spans="1:27" hidden="1">
      <c r="A9" s="25"/>
      <c r="B9" s="26" t="s">
        <v>15</v>
      </c>
      <c r="C9" s="56"/>
      <c r="D9" s="3"/>
      <c r="E9" s="5"/>
      <c r="F9" s="3"/>
      <c r="G9" s="5"/>
      <c r="H9" s="5"/>
      <c r="I9" s="5"/>
      <c r="J9" s="5"/>
      <c r="K9" s="3"/>
      <c r="L9" s="5"/>
      <c r="M9" s="5"/>
      <c r="N9" s="5"/>
      <c r="O9" s="5"/>
      <c r="P9" s="3"/>
      <c r="Q9" s="5"/>
      <c r="R9" s="5"/>
      <c r="S9" s="5"/>
      <c r="T9" s="5"/>
      <c r="U9" s="3"/>
      <c r="V9" s="5"/>
      <c r="W9" s="5"/>
      <c r="X9" s="5"/>
      <c r="Y9" s="5"/>
      <c r="AA9" s="10"/>
    </row>
    <row r="10" spans="1:27" hidden="1">
      <c r="A10" s="25"/>
      <c r="B10" s="27" t="s">
        <v>258</v>
      </c>
      <c r="C10" s="56" t="s">
        <v>50</v>
      </c>
      <c r="D10" s="3">
        <v>5</v>
      </c>
      <c r="E10" s="5">
        <f>SUM(E46)</f>
        <v>0</v>
      </c>
      <c r="F10" s="3">
        <v>0</v>
      </c>
      <c r="G10" s="5">
        <f t="shared" ref="G10:J10" si="0">SUM(G46)</f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3">
        <v>3</v>
      </c>
      <c r="L10" s="5">
        <f t="shared" ref="L10:O10" si="1">SUM(L46)</f>
        <v>0</v>
      </c>
      <c r="M10" s="5">
        <f t="shared" si="1"/>
        <v>0</v>
      </c>
      <c r="N10" s="5">
        <f t="shared" si="1"/>
        <v>0</v>
      </c>
      <c r="O10" s="5">
        <f t="shared" si="1"/>
        <v>0</v>
      </c>
      <c r="P10" s="3">
        <v>0</v>
      </c>
      <c r="Q10" s="5">
        <f t="shared" ref="Q10:T10" si="2">SUM(Q46)</f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3">
        <v>5</v>
      </c>
      <c r="V10" s="5">
        <f t="shared" ref="V10:Y10" si="3">SUM(V46)</f>
        <v>0</v>
      </c>
      <c r="W10" s="5">
        <f t="shared" si="3"/>
        <v>0</v>
      </c>
      <c r="X10" s="5">
        <f t="shared" si="3"/>
        <v>0</v>
      </c>
      <c r="Y10" s="5">
        <f t="shared" si="3"/>
        <v>0</v>
      </c>
      <c r="Z10" s="13" t="s">
        <v>348</v>
      </c>
      <c r="AA10" s="10"/>
    </row>
    <row r="11" spans="1:27" hidden="1">
      <c r="A11" s="28"/>
      <c r="B11" s="26" t="s">
        <v>16</v>
      </c>
      <c r="C11" s="56"/>
      <c r="D11" s="3"/>
      <c r="E11" s="5"/>
      <c r="F11" s="3"/>
      <c r="G11" s="5"/>
      <c r="H11" s="5"/>
      <c r="I11" s="5"/>
      <c r="J11" s="5"/>
      <c r="K11" s="3"/>
      <c r="L11" s="5"/>
      <c r="M11" s="5"/>
      <c r="N11" s="5"/>
      <c r="O11" s="5"/>
      <c r="P11" s="3"/>
      <c r="Q11" s="5"/>
      <c r="R11" s="5"/>
      <c r="S11" s="5"/>
      <c r="T11" s="5"/>
      <c r="U11" s="3"/>
      <c r="V11" s="5"/>
      <c r="W11" s="5"/>
      <c r="X11" s="5"/>
      <c r="Y11" s="5"/>
      <c r="AA11" s="10"/>
    </row>
    <row r="12" spans="1:27" ht="34.5" hidden="1">
      <c r="A12" s="25"/>
      <c r="B12" s="27" t="s">
        <v>17</v>
      </c>
      <c r="C12" s="56" t="s">
        <v>18</v>
      </c>
      <c r="D12" s="3">
        <v>5</v>
      </c>
      <c r="E12" s="181">
        <f>SUM(G12,L12,Q12,V12)</f>
        <v>0</v>
      </c>
      <c r="F12" s="3"/>
      <c r="G12" s="181">
        <f>SUM(H12:J12)</f>
        <v>0</v>
      </c>
      <c r="H12" s="5"/>
      <c r="I12" s="5"/>
      <c r="J12" s="5"/>
      <c r="K12" s="3"/>
      <c r="L12" s="181">
        <f>SUM(M12:O12)</f>
        <v>0</v>
      </c>
      <c r="M12" s="5"/>
      <c r="N12" s="5"/>
      <c r="O12" s="5"/>
      <c r="P12" s="3"/>
      <c r="Q12" s="181">
        <f>SUM(R12:T12)</f>
        <v>0</v>
      </c>
      <c r="R12" s="5"/>
      <c r="S12" s="5"/>
      <c r="T12" s="5"/>
      <c r="U12" s="3">
        <v>5</v>
      </c>
      <c r="V12" s="181">
        <f>SUM(W12:Y12)</f>
        <v>0</v>
      </c>
      <c r="W12" s="5"/>
      <c r="X12" s="5"/>
      <c r="Y12" s="5"/>
      <c r="Z12" s="13" t="s">
        <v>219</v>
      </c>
      <c r="AA12" s="10" t="s">
        <v>239</v>
      </c>
    </row>
    <row r="13" spans="1:27" ht="10.5" hidden="1" customHeight="1">
      <c r="A13" s="29"/>
      <c r="B13" s="30"/>
      <c r="C13" s="51"/>
      <c r="D13" s="31"/>
      <c r="E13" s="32"/>
      <c r="F13" s="31"/>
      <c r="G13" s="32"/>
      <c r="H13" s="32"/>
      <c r="I13" s="32"/>
      <c r="J13" s="32"/>
      <c r="K13" s="31"/>
      <c r="L13" s="32"/>
      <c r="M13" s="32"/>
      <c r="N13" s="32"/>
      <c r="O13" s="32"/>
      <c r="P13" s="31"/>
      <c r="Q13" s="32"/>
      <c r="R13" s="32"/>
      <c r="S13" s="32"/>
      <c r="T13" s="32"/>
      <c r="U13" s="31"/>
      <c r="V13" s="32"/>
      <c r="W13" s="32"/>
      <c r="X13" s="32"/>
      <c r="Y13" s="32"/>
      <c r="AA13" s="10"/>
    </row>
    <row r="14" spans="1:27" hidden="1">
      <c r="A14" s="33"/>
      <c r="B14" s="29" t="s">
        <v>19</v>
      </c>
      <c r="C14" s="51"/>
      <c r="D14" s="34"/>
      <c r="E14" s="35"/>
      <c r="F14" s="34"/>
      <c r="G14" s="35"/>
      <c r="H14" s="35"/>
      <c r="I14" s="35"/>
      <c r="J14" s="35"/>
      <c r="K14" s="34"/>
      <c r="L14" s="35"/>
      <c r="M14" s="35"/>
      <c r="N14" s="35"/>
      <c r="O14" s="35"/>
      <c r="P14" s="34"/>
      <c r="Q14" s="35"/>
      <c r="R14" s="35"/>
      <c r="S14" s="35"/>
      <c r="T14" s="35"/>
      <c r="U14" s="34"/>
      <c r="V14" s="35"/>
      <c r="W14" s="35"/>
      <c r="X14" s="35"/>
      <c r="Y14" s="35"/>
      <c r="AA14" s="10"/>
    </row>
    <row r="15" spans="1:27" hidden="1">
      <c r="A15" s="28"/>
      <c r="B15" s="36" t="s">
        <v>20</v>
      </c>
      <c r="C15" s="56"/>
      <c r="D15" s="3"/>
      <c r="E15" s="5"/>
      <c r="F15" s="3"/>
      <c r="G15" s="5"/>
      <c r="H15" s="5"/>
      <c r="I15" s="5"/>
      <c r="J15" s="5"/>
      <c r="K15" s="3"/>
      <c r="L15" s="5"/>
      <c r="M15" s="5"/>
      <c r="N15" s="5"/>
      <c r="O15" s="5"/>
      <c r="P15" s="3"/>
      <c r="Q15" s="5"/>
      <c r="R15" s="5"/>
      <c r="S15" s="5"/>
      <c r="T15" s="5"/>
      <c r="U15" s="3"/>
      <c r="V15" s="5"/>
      <c r="W15" s="5"/>
      <c r="X15" s="5"/>
      <c r="Y15" s="5"/>
      <c r="AA15" s="10"/>
    </row>
    <row r="16" spans="1:27" hidden="1">
      <c r="A16" s="28"/>
      <c r="B16" s="37" t="s">
        <v>21</v>
      </c>
      <c r="C16" s="56" t="s">
        <v>22</v>
      </c>
      <c r="D16" s="3">
        <f>D17+D22+D23+D26+D32+D33+D34</f>
        <v>7850</v>
      </c>
      <c r="E16" s="3">
        <f>SUM(G16+L16+Q16+V16)</f>
        <v>0</v>
      </c>
      <c r="F16" s="3">
        <f t="shared" ref="F16:U16" si="4">F17+F22+F23+F26+F32+F33+F34</f>
        <v>1979</v>
      </c>
      <c r="G16" s="199">
        <f>SUM(G17,G22,G23,G26,G32,G33,G34)</f>
        <v>0</v>
      </c>
      <c r="H16" s="199">
        <f t="shared" ref="H16" si="5">SUM(H17,H22,H23,H26,H32,H33,H34)</f>
        <v>0</v>
      </c>
      <c r="I16" s="199">
        <f t="shared" ref="I16" si="6">SUM(I17,I22,I23,I26,I32,I33,I34)</f>
        <v>0</v>
      </c>
      <c r="J16" s="199">
        <f t="shared" ref="J16" si="7">SUM(J17,J22,J23,J26,J32,J33,J34)</f>
        <v>0</v>
      </c>
      <c r="K16" s="3">
        <f t="shared" si="4"/>
        <v>1959</v>
      </c>
      <c r="L16" s="199">
        <f>SUM(L17,L22,L23,L26,L32,L33,L34)</f>
        <v>0</v>
      </c>
      <c r="M16" s="199">
        <f t="shared" ref="M16" si="8">SUM(M17,M22,M23,M26,M32,M33,M34)</f>
        <v>0</v>
      </c>
      <c r="N16" s="199">
        <f t="shared" ref="N16" si="9">SUM(N17,N22,N23,N26,N32,N33,N34)</f>
        <v>0</v>
      </c>
      <c r="O16" s="199">
        <f t="shared" ref="O16" si="10">SUM(O17,O22,O23,O26,O32,O33,O34)</f>
        <v>0</v>
      </c>
      <c r="P16" s="3">
        <f t="shared" si="4"/>
        <v>1927</v>
      </c>
      <c r="Q16" s="199">
        <f>SUM(Q17,Q22,Q23,Q26,Q32,Q33,Q34)</f>
        <v>0</v>
      </c>
      <c r="R16" s="199">
        <f t="shared" ref="R16" si="11">SUM(R17,R22,R23,R26,R32,R33,R34)</f>
        <v>0</v>
      </c>
      <c r="S16" s="199">
        <f t="shared" ref="S16" si="12">SUM(S17,S22,S23,S26,S32,S33,S34)</f>
        <v>0</v>
      </c>
      <c r="T16" s="199">
        <f t="shared" ref="T16" si="13">SUM(T17,T22,T23,T26,T32,T33,T34)</f>
        <v>0</v>
      </c>
      <c r="U16" s="3">
        <f t="shared" si="4"/>
        <v>1985</v>
      </c>
      <c r="V16" s="199">
        <f>SUM(V17,V22,V23,V26,V32,V33,V34)</f>
        <v>0</v>
      </c>
      <c r="W16" s="199">
        <f t="shared" ref="W16:Y16" si="14">SUM(W17,W22,W23,W26,W32,W33,W34)</f>
        <v>0</v>
      </c>
      <c r="X16" s="199">
        <f t="shared" si="14"/>
        <v>0</v>
      </c>
      <c r="Y16" s="199">
        <f t="shared" si="14"/>
        <v>0</v>
      </c>
      <c r="Z16" s="13" t="s">
        <v>224</v>
      </c>
      <c r="AA16" s="10"/>
    </row>
    <row r="17" spans="1:27" hidden="1">
      <c r="A17" s="38"/>
      <c r="B17" s="36" t="s">
        <v>23</v>
      </c>
      <c r="C17" s="56" t="s">
        <v>22</v>
      </c>
      <c r="D17" s="3">
        <f>SUM(D18+D19)</f>
        <v>6700</v>
      </c>
      <c r="E17" s="3">
        <f>SUM(G17+L17+Q17+V17)</f>
        <v>0</v>
      </c>
      <c r="F17" s="3">
        <f t="shared" ref="F17" si="15">SUM(F18+F19)</f>
        <v>1675</v>
      </c>
      <c r="G17" s="5">
        <f>SUM(G18:G19)</f>
        <v>0</v>
      </c>
      <c r="H17" s="5">
        <f t="shared" ref="H17" si="16">SUM(H18:H19)</f>
        <v>0</v>
      </c>
      <c r="I17" s="5">
        <f t="shared" ref="I17" si="17">SUM(I18:I19)</f>
        <v>0</v>
      </c>
      <c r="J17" s="5">
        <f t="shared" ref="J17" si="18">SUM(J18:J19)</f>
        <v>0</v>
      </c>
      <c r="K17" s="3">
        <f t="shared" ref="K17" si="19">SUM(K18+K19)</f>
        <v>1675</v>
      </c>
      <c r="L17" s="5">
        <f>SUM(L18:L19)</f>
        <v>0</v>
      </c>
      <c r="M17" s="5">
        <f t="shared" ref="M17" si="20">SUM(M18:M19)</f>
        <v>0</v>
      </c>
      <c r="N17" s="5">
        <f t="shared" ref="N17" si="21">SUM(N18:N19)</f>
        <v>0</v>
      </c>
      <c r="O17" s="5">
        <f t="shared" ref="O17" si="22">SUM(O18:O19)</f>
        <v>0</v>
      </c>
      <c r="P17" s="3">
        <f t="shared" ref="P17" si="23">SUM(P18+P19)</f>
        <v>1675</v>
      </c>
      <c r="Q17" s="5">
        <f>SUM(Q18:Q19)</f>
        <v>0</v>
      </c>
      <c r="R17" s="5">
        <f t="shared" ref="R17" si="24">SUM(R18:R19)</f>
        <v>0</v>
      </c>
      <c r="S17" s="5">
        <f t="shared" ref="S17" si="25">SUM(S18:S19)</f>
        <v>0</v>
      </c>
      <c r="T17" s="5">
        <f t="shared" ref="T17" si="26">SUM(T18:T19)</f>
        <v>0</v>
      </c>
      <c r="U17" s="3">
        <f t="shared" ref="U17" si="27">SUM(U18+U19)</f>
        <v>1675</v>
      </c>
      <c r="V17" s="5">
        <f>SUM(V18:V19)</f>
        <v>0</v>
      </c>
      <c r="W17" s="5">
        <f t="shared" ref="W17:Y17" si="28">SUM(W18:W19)</f>
        <v>0</v>
      </c>
      <c r="X17" s="5">
        <f t="shared" si="28"/>
        <v>0</v>
      </c>
      <c r="Y17" s="5">
        <f t="shared" si="28"/>
        <v>0</v>
      </c>
      <c r="Z17" s="13" t="s">
        <v>222</v>
      </c>
      <c r="AA17" s="10"/>
    </row>
    <row r="18" spans="1:27" hidden="1">
      <c r="A18" s="38"/>
      <c r="B18" s="36" t="s">
        <v>24</v>
      </c>
      <c r="C18" s="56" t="s">
        <v>22</v>
      </c>
      <c r="D18" s="3">
        <v>4200</v>
      </c>
      <c r="E18" s="3">
        <f t="shared" ref="E18:E34" si="29">SUM(G18+L18+Q18+V18)</f>
        <v>0</v>
      </c>
      <c r="F18" s="3">
        <v>1050</v>
      </c>
      <c r="G18" s="181">
        <f t="shared" ref="G18:G22" si="30">SUM(H18:J18)</f>
        <v>0</v>
      </c>
      <c r="H18" s="5"/>
      <c r="I18" s="5"/>
      <c r="J18" s="5"/>
      <c r="K18" s="3">
        <v>1050</v>
      </c>
      <c r="L18" s="181">
        <f t="shared" ref="L18:L22" si="31">SUM(M18:O18)</f>
        <v>0</v>
      </c>
      <c r="M18" s="5"/>
      <c r="N18" s="5"/>
      <c r="O18" s="5"/>
      <c r="P18" s="3">
        <v>1050</v>
      </c>
      <c r="Q18" s="181">
        <f t="shared" ref="Q18:Q22" si="32">SUM(R18:T18)</f>
        <v>0</v>
      </c>
      <c r="R18" s="5"/>
      <c r="S18" s="5"/>
      <c r="T18" s="5"/>
      <c r="U18" s="3">
        <v>1050</v>
      </c>
      <c r="V18" s="181">
        <f t="shared" ref="V18:V22" si="33">SUM(W18:Y18)</f>
        <v>0</v>
      </c>
      <c r="W18" s="5"/>
      <c r="X18" s="5"/>
      <c r="Y18" s="5"/>
      <c r="AA18" s="10" t="s">
        <v>239</v>
      </c>
    </row>
    <row r="19" spans="1:27" hidden="1">
      <c r="A19" s="38"/>
      <c r="B19" s="36" t="s">
        <v>25</v>
      </c>
      <c r="C19" s="56" t="s">
        <v>22</v>
      </c>
      <c r="D19" s="3">
        <v>2500</v>
      </c>
      <c r="E19" s="3">
        <f t="shared" si="29"/>
        <v>0</v>
      </c>
      <c r="F19" s="3">
        <v>625</v>
      </c>
      <c r="G19" s="181">
        <f t="shared" si="30"/>
        <v>0</v>
      </c>
      <c r="H19" s="5"/>
      <c r="I19" s="5"/>
      <c r="J19" s="5"/>
      <c r="K19" s="3">
        <v>625</v>
      </c>
      <c r="L19" s="181">
        <f t="shared" si="31"/>
        <v>0</v>
      </c>
      <c r="M19" s="5"/>
      <c r="N19" s="5"/>
      <c r="O19" s="5"/>
      <c r="P19" s="3">
        <v>625</v>
      </c>
      <c r="Q19" s="181">
        <f t="shared" si="32"/>
        <v>0</v>
      </c>
      <c r="R19" s="5"/>
      <c r="S19" s="5"/>
      <c r="T19" s="5"/>
      <c r="U19" s="3">
        <v>625</v>
      </c>
      <c r="V19" s="181">
        <f t="shared" si="33"/>
        <v>0</v>
      </c>
      <c r="W19" s="5"/>
      <c r="X19" s="5"/>
      <c r="Y19" s="5"/>
      <c r="AA19" s="10" t="s">
        <v>239</v>
      </c>
    </row>
    <row r="20" spans="1:27" hidden="1">
      <c r="A20" s="38"/>
      <c r="B20" s="39" t="s">
        <v>26</v>
      </c>
      <c r="C20" s="66" t="s">
        <v>22</v>
      </c>
      <c r="D20" s="3">
        <v>9700</v>
      </c>
      <c r="E20" s="3">
        <f t="shared" si="29"/>
        <v>0</v>
      </c>
      <c r="F20" s="3">
        <v>2425</v>
      </c>
      <c r="G20" s="181">
        <f t="shared" si="30"/>
        <v>0</v>
      </c>
      <c r="H20" s="5"/>
      <c r="I20" s="5"/>
      <c r="J20" s="5"/>
      <c r="K20" s="3">
        <v>2425</v>
      </c>
      <c r="L20" s="181">
        <f t="shared" si="31"/>
        <v>0</v>
      </c>
      <c r="M20" s="5"/>
      <c r="N20" s="5"/>
      <c r="O20" s="5"/>
      <c r="P20" s="3">
        <v>2425</v>
      </c>
      <c r="Q20" s="181">
        <f t="shared" si="32"/>
        <v>0</v>
      </c>
      <c r="R20" s="5"/>
      <c r="S20" s="5"/>
      <c r="T20" s="5"/>
      <c r="U20" s="3">
        <v>2425</v>
      </c>
      <c r="V20" s="181">
        <f t="shared" si="33"/>
        <v>0</v>
      </c>
      <c r="W20" s="5"/>
      <c r="X20" s="5"/>
      <c r="Y20" s="5"/>
      <c r="AA20" s="10" t="s">
        <v>239</v>
      </c>
    </row>
    <row r="21" spans="1:27" hidden="1">
      <c r="A21" s="38"/>
      <c r="B21" s="39" t="s">
        <v>27</v>
      </c>
      <c r="C21" s="66" t="s">
        <v>22</v>
      </c>
      <c r="D21" s="3">
        <v>4200</v>
      </c>
      <c r="E21" s="3">
        <f t="shared" si="29"/>
        <v>0</v>
      </c>
      <c r="F21" s="3">
        <v>1050</v>
      </c>
      <c r="G21" s="181">
        <f t="shared" si="30"/>
        <v>0</v>
      </c>
      <c r="H21" s="5"/>
      <c r="I21" s="5"/>
      <c r="J21" s="5"/>
      <c r="K21" s="3">
        <v>1050</v>
      </c>
      <c r="L21" s="181">
        <f t="shared" si="31"/>
        <v>0</v>
      </c>
      <c r="M21" s="5"/>
      <c r="N21" s="5"/>
      <c r="O21" s="5"/>
      <c r="P21" s="3">
        <v>1050</v>
      </c>
      <c r="Q21" s="181">
        <f t="shared" si="32"/>
        <v>0</v>
      </c>
      <c r="R21" s="5"/>
      <c r="S21" s="5"/>
      <c r="T21" s="5"/>
      <c r="U21" s="3">
        <v>1050</v>
      </c>
      <c r="V21" s="181">
        <f t="shared" si="33"/>
        <v>0</v>
      </c>
      <c r="W21" s="5"/>
      <c r="X21" s="5"/>
      <c r="Y21" s="5"/>
      <c r="AA21" s="10" t="s">
        <v>239</v>
      </c>
    </row>
    <row r="22" spans="1:27" hidden="1">
      <c r="A22" s="38"/>
      <c r="B22" s="36" t="s">
        <v>28</v>
      </c>
      <c r="C22" s="56" t="s">
        <v>22</v>
      </c>
      <c r="D22" s="3">
        <v>20</v>
      </c>
      <c r="E22" s="3">
        <f t="shared" si="29"/>
        <v>0</v>
      </c>
      <c r="F22" s="3">
        <v>5</v>
      </c>
      <c r="G22" s="181">
        <f t="shared" si="30"/>
        <v>0</v>
      </c>
      <c r="H22" s="5"/>
      <c r="I22" s="5"/>
      <c r="J22" s="5"/>
      <c r="K22" s="3">
        <v>5</v>
      </c>
      <c r="L22" s="181">
        <f t="shared" si="31"/>
        <v>0</v>
      </c>
      <c r="M22" s="5"/>
      <c r="N22" s="5"/>
      <c r="O22" s="5"/>
      <c r="P22" s="3">
        <v>5</v>
      </c>
      <c r="Q22" s="181">
        <f t="shared" si="32"/>
        <v>0</v>
      </c>
      <c r="R22" s="5"/>
      <c r="S22" s="5"/>
      <c r="T22" s="5"/>
      <c r="U22" s="3">
        <v>5</v>
      </c>
      <c r="V22" s="181">
        <f t="shared" si="33"/>
        <v>0</v>
      </c>
      <c r="W22" s="5"/>
      <c r="X22" s="5"/>
      <c r="Y22" s="5"/>
      <c r="AA22" s="10" t="s">
        <v>239</v>
      </c>
    </row>
    <row r="23" spans="1:27" hidden="1">
      <c r="A23" s="40"/>
      <c r="B23" s="41" t="s">
        <v>29</v>
      </c>
      <c r="C23" s="83" t="s">
        <v>22</v>
      </c>
      <c r="D23" s="3">
        <f>D24+D25</f>
        <v>270</v>
      </c>
      <c r="E23" s="3">
        <f t="shared" si="29"/>
        <v>0</v>
      </c>
      <c r="F23" s="3">
        <f t="shared" ref="F23" si="34">F24+F25</f>
        <v>65</v>
      </c>
      <c r="G23" s="5">
        <f>SUM(G24:G25)</f>
        <v>0</v>
      </c>
      <c r="H23" s="5">
        <f t="shared" ref="H23" si="35">SUM(H24:H25)</f>
        <v>0</v>
      </c>
      <c r="I23" s="5">
        <f t="shared" ref="I23" si="36">SUM(I24:I25)</f>
        <v>0</v>
      </c>
      <c r="J23" s="5">
        <f t="shared" ref="J23" si="37">SUM(J24:J25)</f>
        <v>0</v>
      </c>
      <c r="K23" s="3">
        <f t="shared" ref="K23" si="38">K24+K25</f>
        <v>70</v>
      </c>
      <c r="L23" s="5">
        <f>SUM(L24:L25)</f>
        <v>0</v>
      </c>
      <c r="M23" s="5">
        <f t="shared" ref="M23" si="39">SUM(M24:M25)</f>
        <v>0</v>
      </c>
      <c r="N23" s="5">
        <f t="shared" ref="N23" si="40">SUM(N24:N25)</f>
        <v>0</v>
      </c>
      <c r="O23" s="5">
        <f t="shared" ref="O23" si="41">SUM(O24:O25)</f>
        <v>0</v>
      </c>
      <c r="P23" s="3">
        <f t="shared" ref="P23" si="42">P24+P25</f>
        <v>65</v>
      </c>
      <c r="Q23" s="5">
        <f>SUM(Q24:Q25)</f>
        <v>0</v>
      </c>
      <c r="R23" s="5">
        <f t="shared" ref="R23" si="43">SUM(R24:R25)</f>
        <v>0</v>
      </c>
      <c r="S23" s="5">
        <f t="shared" ref="S23" si="44">SUM(S24:S25)</f>
        <v>0</v>
      </c>
      <c r="T23" s="5">
        <f t="shared" ref="T23" si="45">SUM(T24:T25)</f>
        <v>0</v>
      </c>
      <c r="U23" s="3">
        <f t="shared" ref="U23" si="46">U24+U25</f>
        <v>70</v>
      </c>
      <c r="V23" s="5">
        <f>SUM(V24:V25)</f>
        <v>0</v>
      </c>
      <c r="W23" s="5">
        <f t="shared" ref="W23:Y23" si="47">SUM(W24:W25)</f>
        <v>0</v>
      </c>
      <c r="X23" s="5">
        <f t="shared" si="47"/>
        <v>0</v>
      </c>
      <c r="Y23" s="5">
        <f t="shared" si="47"/>
        <v>0</v>
      </c>
      <c r="Z23" s="13" t="s">
        <v>221</v>
      </c>
      <c r="AA23" s="10"/>
    </row>
    <row r="24" spans="1:27" hidden="1">
      <c r="A24" s="38"/>
      <c r="B24" s="36" t="s">
        <v>30</v>
      </c>
      <c r="C24" s="56" t="s">
        <v>22</v>
      </c>
      <c r="D24" s="3">
        <v>120</v>
      </c>
      <c r="E24" s="3">
        <f t="shared" si="29"/>
        <v>0</v>
      </c>
      <c r="F24" s="3">
        <v>30</v>
      </c>
      <c r="G24" s="181">
        <f t="shared" ref="G24:G25" si="48">SUM(H24:J24)</f>
        <v>0</v>
      </c>
      <c r="H24" s="5"/>
      <c r="I24" s="5"/>
      <c r="J24" s="5"/>
      <c r="K24" s="3">
        <v>30</v>
      </c>
      <c r="L24" s="181">
        <f t="shared" ref="L24:L25" si="49">SUM(M24:O24)</f>
        <v>0</v>
      </c>
      <c r="M24" s="5"/>
      <c r="N24" s="5"/>
      <c r="O24" s="5"/>
      <c r="P24" s="3">
        <v>30</v>
      </c>
      <c r="Q24" s="181">
        <f t="shared" ref="Q24:Q25" si="50">SUM(R24:T24)</f>
        <v>0</v>
      </c>
      <c r="R24" s="5"/>
      <c r="S24" s="5"/>
      <c r="T24" s="5"/>
      <c r="U24" s="3">
        <v>30</v>
      </c>
      <c r="V24" s="181">
        <f t="shared" ref="V24:V25" si="51">SUM(W24:Y24)</f>
        <v>0</v>
      </c>
      <c r="W24" s="5"/>
      <c r="X24" s="5"/>
      <c r="Y24" s="5"/>
      <c r="AA24" s="10" t="s">
        <v>239</v>
      </c>
    </row>
    <row r="25" spans="1:27" hidden="1">
      <c r="A25" s="38"/>
      <c r="B25" s="36" t="s">
        <v>31</v>
      </c>
      <c r="C25" s="56" t="s">
        <v>22</v>
      </c>
      <c r="D25" s="3">
        <v>150</v>
      </c>
      <c r="E25" s="3">
        <f t="shared" si="29"/>
        <v>0</v>
      </c>
      <c r="F25" s="3">
        <v>35</v>
      </c>
      <c r="G25" s="181">
        <f t="shared" si="48"/>
        <v>0</v>
      </c>
      <c r="H25" s="5"/>
      <c r="I25" s="5"/>
      <c r="J25" s="5"/>
      <c r="K25" s="3">
        <v>40</v>
      </c>
      <c r="L25" s="181">
        <f t="shared" si="49"/>
        <v>0</v>
      </c>
      <c r="M25" s="5"/>
      <c r="N25" s="5"/>
      <c r="O25" s="5"/>
      <c r="P25" s="3">
        <v>35</v>
      </c>
      <c r="Q25" s="181">
        <f t="shared" si="50"/>
        <v>0</v>
      </c>
      <c r="R25" s="5"/>
      <c r="S25" s="5"/>
      <c r="T25" s="5"/>
      <c r="U25" s="3">
        <v>40</v>
      </c>
      <c r="V25" s="181">
        <f t="shared" si="51"/>
        <v>0</v>
      </c>
      <c r="W25" s="5"/>
      <c r="X25" s="5"/>
      <c r="Y25" s="5"/>
      <c r="AA25" s="10" t="s">
        <v>239</v>
      </c>
    </row>
    <row r="26" spans="1:27" hidden="1">
      <c r="A26" s="38"/>
      <c r="B26" s="36" t="s">
        <v>32</v>
      </c>
      <c r="C26" s="56" t="s">
        <v>22</v>
      </c>
      <c r="D26" s="3">
        <f>D27+D28+D29</f>
        <v>300</v>
      </c>
      <c r="E26" s="3">
        <f t="shared" si="29"/>
        <v>0</v>
      </c>
      <c r="F26" s="3">
        <f t="shared" ref="F26" si="52">F27+F28+F29</f>
        <v>94</v>
      </c>
      <c r="G26" s="5">
        <f>SUM(G27:G29)</f>
        <v>0</v>
      </c>
      <c r="H26" s="5">
        <f t="shared" ref="H26" si="53">SUM(H27:H29)</f>
        <v>0</v>
      </c>
      <c r="I26" s="5">
        <f t="shared" ref="I26" si="54">SUM(I27:I29)</f>
        <v>0</v>
      </c>
      <c r="J26" s="5">
        <f t="shared" ref="J26" si="55">SUM(J27:J29)</f>
        <v>0</v>
      </c>
      <c r="K26" s="3">
        <f t="shared" ref="K26" si="56">K27+K28+K29</f>
        <v>69</v>
      </c>
      <c r="L26" s="5">
        <f>SUM(L27:L29)</f>
        <v>0</v>
      </c>
      <c r="M26" s="5">
        <f t="shared" ref="M26" si="57">SUM(M27:M29)</f>
        <v>0</v>
      </c>
      <c r="N26" s="5">
        <f t="shared" ref="N26" si="58">SUM(N27:N29)</f>
        <v>0</v>
      </c>
      <c r="O26" s="5">
        <f t="shared" ref="O26" si="59">SUM(O27:O29)</f>
        <v>0</v>
      </c>
      <c r="P26" s="3">
        <f t="shared" ref="P26" si="60">P27+P28+P29</f>
        <v>42</v>
      </c>
      <c r="Q26" s="5">
        <f>SUM(Q27:Q29)</f>
        <v>0</v>
      </c>
      <c r="R26" s="5">
        <f t="shared" ref="R26" si="61">SUM(R27:R29)</f>
        <v>0</v>
      </c>
      <c r="S26" s="5">
        <f t="shared" ref="S26" si="62">SUM(S27:S29)</f>
        <v>0</v>
      </c>
      <c r="T26" s="5">
        <f t="shared" ref="T26" si="63">SUM(T27:T29)</f>
        <v>0</v>
      </c>
      <c r="U26" s="3">
        <f t="shared" ref="U26" si="64">U27+U28+U29</f>
        <v>95</v>
      </c>
      <c r="V26" s="5">
        <f>SUM(V27:V29)</f>
        <v>0</v>
      </c>
      <c r="W26" s="5">
        <f t="shared" ref="W26:Y26" si="65">SUM(W27:W29)</f>
        <v>0</v>
      </c>
      <c r="X26" s="5">
        <f t="shared" si="65"/>
        <v>0</v>
      </c>
      <c r="Y26" s="5">
        <f t="shared" si="65"/>
        <v>0</v>
      </c>
      <c r="Z26" s="13" t="s">
        <v>223</v>
      </c>
      <c r="AA26" s="10"/>
    </row>
    <row r="27" spans="1:27" hidden="1">
      <c r="A27" s="38"/>
      <c r="B27" s="36" t="s">
        <v>33</v>
      </c>
      <c r="C27" s="56" t="s">
        <v>22</v>
      </c>
      <c r="D27" s="3">
        <v>195</v>
      </c>
      <c r="E27" s="3">
        <f t="shared" si="29"/>
        <v>0</v>
      </c>
      <c r="F27" s="3">
        <v>65</v>
      </c>
      <c r="G27" s="181">
        <f t="shared" ref="G27:G34" si="66">SUM(H27:J27)</f>
        <v>0</v>
      </c>
      <c r="H27" s="5"/>
      <c r="I27" s="5"/>
      <c r="J27" s="5"/>
      <c r="K27" s="3">
        <v>40</v>
      </c>
      <c r="L27" s="181">
        <f t="shared" ref="L27:L34" si="67">SUM(M27:O27)</f>
        <v>0</v>
      </c>
      <c r="M27" s="5"/>
      <c r="N27" s="5"/>
      <c r="O27" s="5"/>
      <c r="P27" s="3">
        <v>20</v>
      </c>
      <c r="Q27" s="181">
        <f t="shared" ref="Q27:Q34" si="68">SUM(R27:T27)</f>
        <v>0</v>
      </c>
      <c r="R27" s="5"/>
      <c r="S27" s="5"/>
      <c r="T27" s="5"/>
      <c r="U27" s="3">
        <v>70</v>
      </c>
      <c r="V27" s="181">
        <f t="shared" ref="V27:V34" si="69">SUM(W27:Y27)</f>
        <v>0</v>
      </c>
      <c r="W27" s="5"/>
      <c r="X27" s="5"/>
      <c r="Y27" s="5"/>
      <c r="AA27" s="10" t="s">
        <v>239</v>
      </c>
    </row>
    <row r="28" spans="1:27" hidden="1">
      <c r="A28" s="38"/>
      <c r="B28" s="36" t="s">
        <v>34</v>
      </c>
      <c r="C28" s="56" t="s">
        <v>22</v>
      </c>
      <c r="D28" s="3">
        <v>94</v>
      </c>
      <c r="E28" s="3">
        <f t="shared" si="29"/>
        <v>0</v>
      </c>
      <c r="F28" s="3">
        <v>24</v>
      </c>
      <c r="G28" s="181">
        <f t="shared" si="66"/>
        <v>0</v>
      </c>
      <c r="H28" s="5"/>
      <c r="I28" s="5"/>
      <c r="J28" s="5"/>
      <c r="K28" s="3">
        <v>25</v>
      </c>
      <c r="L28" s="181">
        <f t="shared" si="67"/>
        <v>0</v>
      </c>
      <c r="M28" s="5"/>
      <c r="N28" s="5"/>
      <c r="O28" s="5"/>
      <c r="P28" s="3">
        <v>20</v>
      </c>
      <c r="Q28" s="181">
        <f t="shared" si="68"/>
        <v>0</v>
      </c>
      <c r="R28" s="5"/>
      <c r="S28" s="5"/>
      <c r="T28" s="5"/>
      <c r="U28" s="3">
        <v>25</v>
      </c>
      <c r="V28" s="181">
        <f t="shared" si="69"/>
        <v>0</v>
      </c>
      <c r="W28" s="5"/>
      <c r="X28" s="5"/>
      <c r="Y28" s="5"/>
      <c r="AA28" s="10" t="s">
        <v>239</v>
      </c>
    </row>
    <row r="29" spans="1:27" hidden="1">
      <c r="A29" s="38"/>
      <c r="B29" s="36" t="s">
        <v>35</v>
      </c>
      <c r="C29" s="56" t="s">
        <v>22</v>
      </c>
      <c r="D29" s="3">
        <v>11</v>
      </c>
      <c r="E29" s="3">
        <f t="shared" si="29"/>
        <v>0</v>
      </c>
      <c r="F29" s="3">
        <v>5</v>
      </c>
      <c r="G29" s="181">
        <f t="shared" si="66"/>
        <v>0</v>
      </c>
      <c r="H29" s="5"/>
      <c r="I29" s="5"/>
      <c r="J29" s="5"/>
      <c r="K29" s="3">
        <v>4</v>
      </c>
      <c r="L29" s="181">
        <f t="shared" si="67"/>
        <v>0</v>
      </c>
      <c r="M29" s="5"/>
      <c r="N29" s="5"/>
      <c r="O29" s="5"/>
      <c r="P29" s="3">
        <v>2</v>
      </c>
      <c r="Q29" s="181">
        <f t="shared" si="68"/>
        <v>0</v>
      </c>
      <c r="R29" s="5"/>
      <c r="S29" s="5"/>
      <c r="T29" s="5"/>
      <c r="U29" s="3">
        <v>0</v>
      </c>
      <c r="V29" s="181">
        <f t="shared" si="69"/>
        <v>0</v>
      </c>
      <c r="W29" s="5"/>
      <c r="X29" s="5"/>
      <c r="Y29" s="5"/>
      <c r="AA29" s="10" t="s">
        <v>239</v>
      </c>
    </row>
    <row r="30" spans="1:27" hidden="1">
      <c r="A30" s="38"/>
      <c r="B30" s="39" t="s">
        <v>36</v>
      </c>
      <c r="C30" s="66" t="s">
        <v>22</v>
      </c>
      <c r="D30" s="3">
        <v>95</v>
      </c>
      <c r="E30" s="3">
        <f t="shared" si="29"/>
        <v>0</v>
      </c>
      <c r="F30" s="3">
        <v>25</v>
      </c>
      <c r="G30" s="181">
        <f t="shared" si="66"/>
        <v>0</v>
      </c>
      <c r="H30" s="5"/>
      <c r="I30" s="5"/>
      <c r="J30" s="5"/>
      <c r="K30" s="3">
        <v>25</v>
      </c>
      <c r="L30" s="181">
        <f t="shared" si="67"/>
        <v>0</v>
      </c>
      <c r="M30" s="5"/>
      <c r="N30" s="5"/>
      <c r="O30" s="5"/>
      <c r="P30" s="3">
        <v>20</v>
      </c>
      <c r="Q30" s="181">
        <f t="shared" si="68"/>
        <v>0</v>
      </c>
      <c r="R30" s="5"/>
      <c r="S30" s="5"/>
      <c r="T30" s="5"/>
      <c r="U30" s="3">
        <v>25</v>
      </c>
      <c r="V30" s="181">
        <f t="shared" si="69"/>
        <v>0</v>
      </c>
      <c r="W30" s="5"/>
      <c r="X30" s="5"/>
      <c r="Y30" s="5"/>
      <c r="AA30" s="10" t="s">
        <v>239</v>
      </c>
    </row>
    <row r="31" spans="1:27" hidden="1">
      <c r="A31" s="38"/>
      <c r="B31" s="39" t="s">
        <v>37</v>
      </c>
      <c r="C31" s="66" t="s">
        <v>22</v>
      </c>
      <c r="D31" s="3">
        <v>1</v>
      </c>
      <c r="E31" s="3">
        <f t="shared" si="29"/>
        <v>0</v>
      </c>
      <c r="F31" s="3">
        <v>1</v>
      </c>
      <c r="G31" s="181">
        <f t="shared" si="66"/>
        <v>0</v>
      </c>
      <c r="H31" s="5"/>
      <c r="I31" s="5"/>
      <c r="J31" s="5"/>
      <c r="K31" s="3">
        <v>0</v>
      </c>
      <c r="L31" s="181">
        <f t="shared" si="67"/>
        <v>0</v>
      </c>
      <c r="M31" s="5"/>
      <c r="N31" s="5"/>
      <c r="O31" s="5"/>
      <c r="P31" s="3">
        <v>0</v>
      </c>
      <c r="Q31" s="181">
        <f t="shared" si="68"/>
        <v>0</v>
      </c>
      <c r="R31" s="5"/>
      <c r="S31" s="5"/>
      <c r="T31" s="5"/>
      <c r="U31" s="3">
        <v>0</v>
      </c>
      <c r="V31" s="181">
        <f t="shared" si="69"/>
        <v>0</v>
      </c>
      <c r="W31" s="5"/>
      <c r="X31" s="5"/>
      <c r="Y31" s="5"/>
      <c r="AA31" s="10" t="s">
        <v>239</v>
      </c>
    </row>
    <row r="32" spans="1:27" hidden="1">
      <c r="A32" s="38"/>
      <c r="B32" s="36" t="s">
        <v>38</v>
      </c>
      <c r="C32" s="56" t="s">
        <v>22</v>
      </c>
      <c r="D32" s="3">
        <v>260</v>
      </c>
      <c r="E32" s="3">
        <f t="shared" si="29"/>
        <v>0</v>
      </c>
      <c r="F32" s="3">
        <v>65</v>
      </c>
      <c r="G32" s="181">
        <f t="shared" si="66"/>
        <v>0</v>
      </c>
      <c r="H32" s="5"/>
      <c r="I32" s="5"/>
      <c r="J32" s="5"/>
      <c r="K32" s="3">
        <v>65</v>
      </c>
      <c r="L32" s="181">
        <f t="shared" si="67"/>
        <v>0</v>
      </c>
      <c r="M32" s="5"/>
      <c r="N32" s="5"/>
      <c r="O32" s="5"/>
      <c r="P32" s="3">
        <v>65</v>
      </c>
      <c r="Q32" s="181">
        <f t="shared" si="68"/>
        <v>0</v>
      </c>
      <c r="R32" s="5"/>
      <c r="S32" s="5"/>
      <c r="T32" s="5"/>
      <c r="U32" s="3">
        <v>65</v>
      </c>
      <c r="V32" s="181">
        <f t="shared" si="69"/>
        <v>0</v>
      </c>
      <c r="W32" s="5"/>
      <c r="X32" s="5"/>
      <c r="Y32" s="5"/>
      <c r="AA32" s="10" t="s">
        <v>239</v>
      </c>
    </row>
    <row r="33" spans="1:27" hidden="1">
      <c r="A33" s="38"/>
      <c r="B33" s="36" t="s">
        <v>39</v>
      </c>
      <c r="C33" s="56" t="s">
        <v>22</v>
      </c>
      <c r="D33" s="3">
        <v>100</v>
      </c>
      <c r="E33" s="3">
        <f t="shared" si="29"/>
        <v>0</v>
      </c>
      <c r="F33" s="3">
        <v>25</v>
      </c>
      <c r="G33" s="181">
        <f t="shared" si="66"/>
        <v>0</v>
      </c>
      <c r="H33" s="5"/>
      <c r="I33" s="5"/>
      <c r="J33" s="5"/>
      <c r="K33" s="3">
        <v>25</v>
      </c>
      <c r="L33" s="181">
        <f t="shared" si="67"/>
        <v>0</v>
      </c>
      <c r="M33" s="5"/>
      <c r="N33" s="5"/>
      <c r="O33" s="5"/>
      <c r="P33" s="3">
        <v>25</v>
      </c>
      <c r="Q33" s="181">
        <f t="shared" si="68"/>
        <v>0</v>
      </c>
      <c r="R33" s="5"/>
      <c r="S33" s="5"/>
      <c r="T33" s="5"/>
      <c r="U33" s="3">
        <v>25</v>
      </c>
      <c r="V33" s="181">
        <f t="shared" si="69"/>
        <v>0</v>
      </c>
      <c r="W33" s="5"/>
      <c r="X33" s="5"/>
      <c r="Y33" s="5"/>
      <c r="AA33" s="10" t="s">
        <v>239</v>
      </c>
    </row>
    <row r="34" spans="1:27" ht="34.5" hidden="1">
      <c r="A34" s="38"/>
      <c r="B34" s="36" t="s">
        <v>40</v>
      </c>
      <c r="C34" s="56" t="s">
        <v>22</v>
      </c>
      <c r="D34" s="3">
        <v>200</v>
      </c>
      <c r="E34" s="3">
        <f t="shared" si="29"/>
        <v>0</v>
      </c>
      <c r="F34" s="3">
        <v>50</v>
      </c>
      <c r="G34" s="181">
        <f t="shared" si="66"/>
        <v>0</v>
      </c>
      <c r="H34" s="5"/>
      <c r="I34" s="5"/>
      <c r="J34" s="5"/>
      <c r="K34" s="3">
        <v>50</v>
      </c>
      <c r="L34" s="181">
        <f t="shared" si="67"/>
        <v>0</v>
      </c>
      <c r="M34" s="5"/>
      <c r="N34" s="5"/>
      <c r="O34" s="5"/>
      <c r="P34" s="3">
        <v>50</v>
      </c>
      <c r="Q34" s="181">
        <f t="shared" si="68"/>
        <v>0</v>
      </c>
      <c r="R34" s="5"/>
      <c r="S34" s="5"/>
      <c r="T34" s="5"/>
      <c r="U34" s="3">
        <v>50</v>
      </c>
      <c r="V34" s="181">
        <f t="shared" si="69"/>
        <v>0</v>
      </c>
      <c r="W34" s="5"/>
      <c r="X34" s="5"/>
      <c r="Y34" s="5"/>
      <c r="AA34" s="10" t="s">
        <v>239</v>
      </c>
    </row>
    <row r="35" spans="1:27" hidden="1">
      <c r="A35" s="38"/>
      <c r="B35" s="37" t="s">
        <v>41</v>
      </c>
      <c r="C35" s="56"/>
      <c r="D35" s="3"/>
      <c r="E35" s="5"/>
      <c r="F35" s="3"/>
      <c r="G35" s="5"/>
      <c r="H35" s="5"/>
      <c r="I35" s="5"/>
      <c r="J35" s="5"/>
      <c r="K35" s="3"/>
      <c r="L35" s="5"/>
      <c r="M35" s="5"/>
      <c r="N35" s="5"/>
      <c r="O35" s="5"/>
      <c r="P35" s="3"/>
      <c r="Q35" s="5"/>
      <c r="R35" s="5"/>
      <c r="S35" s="5"/>
      <c r="T35" s="5"/>
      <c r="U35" s="3"/>
      <c r="V35" s="5"/>
      <c r="W35" s="5"/>
      <c r="X35" s="5"/>
      <c r="Y35" s="5"/>
      <c r="AA35" s="10"/>
    </row>
    <row r="36" spans="1:27" hidden="1">
      <c r="A36" s="42"/>
      <c r="B36" s="43" t="s">
        <v>188</v>
      </c>
      <c r="C36" s="56" t="s">
        <v>42</v>
      </c>
      <c r="D36" s="3">
        <v>13</v>
      </c>
      <c r="E36" s="3">
        <f t="shared" ref="E36:E52" si="70">SUM(G36+L36+Q36+V36)</f>
        <v>0</v>
      </c>
      <c r="F36" s="3">
        <v>3</v>
      </c>
      <c r="G36" s="5">
        <f>SUM(G37:G38)</f>
        <v>0</v>
      </c>
      <c r="H36" s="5">
        <f t="shared" ref="H36" si="71">SUM(H37:H38)</f>
        <v>0</v>
      </c>
      <c r="I36" s="5">
        <f t="shared" ref="I36" si="72">SUM(I37:I38)</f>
        <v>0</v>
      </c>
      <c r="J36" s="5">
        <f t="shared" ref="J36" si="73">SUM(J37:J38)</f>
        <v>0</v>
      </c>
      <c r="K36" s="3">
        <v>3</v>
      </c>
      <c r="L36" s="5">
        <f>SUM(L37:L38)</f>
        <v>0</v>
      </c>
      <c r="M36" s="5">
        <f t="shared" ref="M36" si="74">SUM(M37:M38)</f>
        <v>0</v>
      </c>
      <c r="N36" s="5">
        <f t="shared" ref="N36" si="75">SUM(N37:N38)</f>
        <v>0</v>
      </c>
      <c r="O36" s="5">
        <f t="shared" ref="O36" si="76">SUM(O37:O38)</f>
        <v>0</v>
      </c>
      <c r="P36" s="3">
        <v>4</v>
      </c>
      <c r="Q36" s="5">
        <f>SUM(Q37:Q38)</f>
        <v>0</v>
      </c>
      <c r="R36" s="5">
        <f t="shared" ref="R36" si="77">SUM(R37:R38)</f>
        <v>0</v>
      </c>
      <c r="S36" s="5">
        <f t="shared" ref="S36" si="78">SUM(S37:S38)</f>
        <v>0</v>
      </c>
      <c r="T36" s="5">
        <f t="shared" ref="T36" si="79">SUM(T37:T38)</f>
        <v>0</v>
      </c>
      <c r="U36" s="3">
        <v>3</v>
      </c>
      <c r="V36" s="5">
        <f>SUM(V37:V38)</f>
        <v>0</v>
      </c>
      <c r="W36" s="5">
        <f t="shared" ref="W36:Y36" si="80">SUM(W37:W38)</f>
        <v>0</v>
      </c>
      <c r="X36" s="5">
        <f t="shared" si="80"/>
        <v>0</v>
      </c>
      <c r="Y36" s="5">
        <f t="shared" si="80"/>
        <v>0</v>
      </c>
      <c r="Z36" s="13" t="s">
        <v>349</v>
      </c>
      <c r="AA36" s="10"/>
    </row>
    <row r="37" spans="1:27" hidden="1">
      <c r="A37" s="38"/>
      <c r="B37" s="36" t="s">
        <v>189</v>
      </c>
      <c r="C37" s="56" t="s">
        <v>42</v>
      </c>
      <c r="D37" s="3">
        <v>1</v>
      </c>
      <c r="E37" s="3">
        <f t="shared" si="70"/>
        <v>0</v>
      </c>
      <c r="F37" s="3">
        <v>0</v>
      </c>
      <c r="G37" s="181">
        <f t="shared" ref="G37:G38" si="81">SUM(H37:J37)</f>
        <v>0</v>
      </c>
      <c r="H37" s="5"/>
      <c r="I37" s="5"/>
      <c r="J37" s="5"/>
      <c r="K37" s="3">
        <v>0</v>
      </c>
      <c r="L37" s="181">
        <f t="shared" ref="L37:L38" si="82">SUM(M37:O37)</f>
        <v>0</v>
      </c>
      <c r="M37" s="5"/>
      <c r="N37" s="5"/>
      <c r="O37" s="5"/>
      <c r="P37" s="3">
        <v>1</v>
      </c>
      <c r="Q37" s="181">
        <f t="shared" ref="Q37:Q38" si="83">SUM(R37:T37)</f>
        <v>0</v>
      </c>
      <c r="R37" s="5"/>
      <c r="S37" s="5"/>
      <c r="T37" s="5"/>
      <c r="U37" s="3">
        <v>0</v>
      </c>
      <c r="V37" s="181">
        <f t="shared" ref="V37:V38" si="84">SUM(W37:Y37)</f>
        <v>0</v>
      </c>
      <c r="W37" s="5"/>
      <c r="X37" s="5"/>
      <c r="Y37" s="5"/>
      <c r="AA37" s="10" t="s">
        <v>239</v>
      </c>
    </row>
    <row r="38" spans="1:27" ht="34.5" hidden="1">
      <c r="A38" s="38"/>
      <c r="B38" s="36" t="s">
        <v>250</v>
      </c>
      <c r="C38" s="56" t="s">
        <v>22</v>
      </c>
      <c r="D38" s="3">
        <v>12</v>
      </c>
      <c r="E38" s="3">
        <f t="shared" si="70"/>
        <v>0</v>
      </c>
      <c r="F38" s="3">
        <v>3</v>
      </c>
      <c r="G38" s="181">
        <f t="shared" si="81"/>
        <v>0</v>
      </c>
      <c r="H38" s="5"/>
      <c r="I38" s="5"/>
      <c r="J38" s="5"/>
      <c r="K38" s="3">
        <v>3</v>
      </c>
      <c r="L38" s="181">
        <f t="shared" si="82"/>
        <v>0</v>
      </c>
      <c r="M38" s="5"/>
      <c r="N38" s="5"/>
      <c r="O38" s="5"/>
      <c r="P38" s="3">
        <v>3</v>
      </c>
      <c r="Q38" s="181">
        <f t="shared" si="83"/>
        <v>0</v>
      </c>
      <c r="R38" s="5"/>
      <c r="S38" s="5"/>
      <c r="T38" s="5"/>
      <c r="U38" s="3">
        <v>3</v>
      </c>
      <c r="V38" s="181">
        <f t="shared" si="84"/>
        <v>0</v>
      </c>
      <c r="W38" s="5"/>
      <c r="X38" s="5"/>
      <c r="Y38" s="5"/>
      <c r="AA38" s="10" t="s">
        <v>239</v>
      </c>
    </row>
    <row r="39" spans="1:27" hidden="1">
      <c r="A39" s="42"/>
      <c r="B39" s="43" t="s">
        <v>190</v>
      </c>
      <c r="C39" s="56" t="s">
        <v>42</v>
      </c>
      <c r="D39" s="3">
        <v>4</v>
      </c>
      <c r="E39" s="3">
        <f t="shared" si="70"/>
        <v>0</v>
      </c>
      <c r="F39" s="3">
        <v>1</v>
      </c>
      <c r="G39" s="5">
        <f>SUM(G40:G41)</f>
        <v>0</v>
      </c>
      <c r="H39" s="5">
        <f t="shared" ref="H39" si="85">SUM(H40:H41)</f>
        <v>0</v>
      </c>
      <c r="I39" s="5">
        <f t="shared" ref="I39" si="86">SUM(I40:I41)</f>
        <v>0</v>
      </c>
      <c r="J39" s="5">
        <f t="shared" ref="J39" si="87">SUM(J40:J41)</f>
        <v>0</v>
      </c>
      <c r="K39" s="3">
        <v>1</v>
      </c>
      <c r="L39" s="5">
        <f>SUM(L40:L41)</f>
        <v>0</v>
      </c>
      <c r="M39" s="5">
        <f t="shared" ref="M39" si="88">SUM(M40:M41)</f>
        <v>0</v>
      </c>
      <c r="N39" s="5">
        <f t="shared" ref="N39" si="89">SUM(N40:N41)</f>
        <v>0</v>
      </c>
      <c r="O39" s="5">
        <f t="shared" ref="O39" si="90">SUM(O40:O41)</f>
        <v>0</v>
      </c>
      <c r="P39" s="3">
        <v>1</v>
      </c>
      <c r="Q39" s="5">
        <f>SUM(Q40:Q41)</f>
        <v>0</v>
      </c>
      <c r="R39" s="5">
        <f t="shared" ref="R39" si="91">SUM(R40:R41)</f>
        <v>0</v>
      </c>
      <c r="S39" s="5">
        <f t="shared" ref="S39" si="92">SUM(S40:S41)</f>
        <v>0</v>
      </c>
      <c r="T39" s="5">
        <f t="shared" ref="T39" si="93">SUM(T40:T41)</f>
        <v>0</v>
      </c>
      <c r="U39" s="3">
        <v>1</v>
      </c>
      <c r="V39" s="5">
        <f>SUM(V40:V41)</f>
        <v>0</v>
      </c>
      <c r="W39" s="5">
        <f t="shared" ref="W39:Y39" si="94">SUM(W40:W41)</f>
        <v>0</v>
      </c>
      <c r="X39" s="5">
        <f t="shared" si="94"/>
        <v>0</v>
      </c>
      <c r="Y39" s="5">
        <f t="shared" si="94"/>
        <v>0</v>
      </c>
      <c r="Z39" s="13" t="s">
        <v>350</v>
      </c>
      <c r="AA39" s="10"/>
    </row>
    <row r="40" spans="1:27" hidden="1">
      <c r="A40" s="38"/>
      <c r="B40" s="36" t="s">
        <v>259</v>
      </c>
      <c r="C40" s="56" t="s">
        <v>42</v>
      </c>
      <c r="D40" s="3">
        <v>1</v>
      </c>
      <c r="E40" s="3">
        <f t="shared" si="70"/>
        <v>0</v>
      </c>
      <c r="F40" s="3">
        <v>1</v>
      </c>
      <c r="G40" s="181">
        <f t="shared" ref="G40:G42" si="95">SUM(H40:J40)</f>
        <v>0</v>
      </c>
      <c r="H40" s="5"/>
      <c r="I40" s="5"/>
      <c r="J40" s="5"/>
      <c r="K40" s="3">
        <v>0</v>
      </c>
      <c r="L40" s="181">
        <f t="shared" ref="L40:L42" si="96">SUM(M40:O40)</f>
        <v>0</v>
      </c>
      <c r="M40" s="5"/>
      <c r="N40" s="5"/>
      <c r="O40" s="5"/>
      <c r="P40" s="3">
        <v>0</v>
      </c>
      <c r="Q40" s="181">
        <f t="shared" ref="Q40:Q42" si="97">SUM(R40:T40)</f>
        <v>0</v>
      </c>
      <c r="R40" s="5"/>
      <c r="S40" s="5"/>
      <c r="T40" s="5"/>
      <c r="U40" s="3">
        <v>0</v>
      </c>
      <c r="V40" s="181">
        <f t="shared" ref="V40:V42" si="98">SUM(W40:Y40)</f>
        <v>0</v>
      </c>
      <c r="W40" s="5"/>
      <c r="X40" s="5"/>
      <c r="Y40" s="5"/>
      <c r="AA40" s="10" t="s">
        <v>239</v>
      </c>
    </row>
    <row r="41" spans="1:27" hidden="1">
      <c r="A41" s="38"/>
      <c r="B41" s="36" t="s">
        <v>191</v>
      </c>
      <c r="C41" s="56" t="s">
        <v>22</v>
      </c>
      <c r="D41" s="3">
        <v>3</v>
      </c>
      <c r="E41" s="3">
        <f t="shared" si="70"/>
        <v>0</v>
      </c>
      <c r="F41" s="3">
        <v>0</v>
      </c>
      <c r="G41" s="181">
        <f t="shared" si="95"/>
        <v>0</v>
      </c>
      <c r="H41" s="5"/>
      <c r="I41" s="5"/>
      <c r="J41" s="5"/>
      <c r="K41" s="3">
        <v>1</v>
      </c>
      <c r="L41" s="181">
        <f t="shared" si="96"/>
        <v>0</v>
      </c>
      <c r="M41" s="5"/>
      <c r="N41" s="5"/>
      <c r="O41" s="5"/>
      <c r="P41" s="3">
        <v>1</v>
      </c>
      <c r="Q41" s="181">
        <f t="shared" si="97"/>
        <v>0</v>
      </c>
      <c r="R41" s="5"/>
      <c r="S41" s="5"/>
      <c r="T41" s="5"/>
      <c r="U41" s="3">
        <v>1</v>
      </c>
      <c r="V41" s="181">
        <f t="shared" si="98"/>
        <v>0</v>
      </c>
      <c r="W41" s="5"/>
      <c r="X41" s="5"/>
      <c r="Y41" s="5"/>
      <c r="AA41" s="10" t="s">
        <v>239</v>
      </c>
    </row>
    <row r="42" spans="1:27" hidden="1">
      <c r="A42" s="42"/>
      <c r="B42" s="43" t="s">
        <v>192</v>
      </c>
      <c r="C42" s="56" t="s">
        <v>42</v>
      </c>
      <c r="D42" s="3">
        <v>1</v>
      </c>
      <c r="E42" s="3">
        <f t="shared" si="70"/>
        <v>0</v>
      </c>
      <c r="F42" s="3">
        <v>0</v>
      </c>
      <c r="G42" s="181">
        <f t="shared" si="95"/>
        <v>0</v>
      </c>
      <c r="H42" s="5"/>
      <c r="I42" s="5"/>
      <c r="J42" s="5"/>
      <c r="K42" s="3">
        <v>0</v>
      </c>
      <c r="L42" s="181">
        <f t="shared" si="96"/>
        <v>0</v>
      </c>
      <c r="M42" s="5"/>
      <c r="N42" s="5"/>
      <c r="O42" s="5"/>
      <c r="P42" s="3">
        <v>0</v>
      </c>
      <c r="Q42" s="181">
        <f t="shared" si="97"/>
        <v>0</v>
      </c>
      <c r="R42" s="5"/>
      <c r="S42" s="5"/>
      <c r="T42" s="5"/>
      <c r="U42" s="3">
        <v>1</v>
      </c>
      <c r="V42" s="181">
        <f t="shared" si="98"/>
        <v>0</v>
      </c>
      <c r="W42" s="5"/>
      <c r="X42" s="5"/>
      <c r="Y42" s="5"/>
      <c r="AA42" s="10" t="s">
        <v>239</v>
      </c>
    </row>
    <row r="43" spans="1:27" hidden="1">
      <c r="A43" s="42"/>
      <c r="B43" s="43" t="s">
        <v>193</v>
      </c>
      <c r="C43" s="56" t="s">
        <v>42</v>
      </c>
      <c r="D43" s="3">
        <v>4</v>
      </c>
      <c r="E43" s="3">
        <f t="shared" si="70"/>
        <v>0</v>
      </c>
      <c r="F43" s="3">
        <v>0</v>
      </c>
      <c r="G43" s="5">
        <f>SUM(G44:G45)</f>
        <v>0</v>
      </c>
      <c r="H43" s="5">
        <f t="shared" ref="H43" si="99">SUM(H44:H45)</f>
        <v>0</v>
      </c>
      <c r="I43" s="5">
        <f t="shared" ref="I43" si="100">SUM(I44:I45)</f>
        <v>0</v>
      </c>
      <c r="J43" s="5">
        <f t="shared" ref="J43" si="101">SUM(J44:J45)</f>
        <v>0</v>
      </c>
      <c r="K43" s="3">
        <v>2</v>
      </c>
      <c r="L43" s="5">
        <f>SUM(L44:L45)</f>
        <v>0</v>
      </c>
      <c r="M43" s="5">
        <f t="shared" ref="M43" si="102">SUM(M44:M45)</f>
        <v>0</v>
      </c>
      <c r="N43" s="5">
        <f t="shared" ref="N43" si="103">SUM(N44:N45)</f>
        <v>0</v>
      </c>
      <c r="O43" s="5">
        <f t="shared" ref="O43" si="104">SUM(O44:O45)</f>
        <v>0</v>
      </c>
      <c r="P43" s="3">
        <v>1</v>
      </c>
      <c r="Q43" s="5">
        <f>SUM(Q44:Q45)</f>
        <v>0</v>
      </c>
      <c r="R43" s="5">
        <f t="shared" ref="R43" si="105">SUM(R44:R45)</f>
        <v>0</v>
      </c>
      <c r="S43" s="5">
        <f t="shared" ref="S43" si="106">SUM(S44:S45)</f>
        <v>0</v>
      </c>
      <c r="T43" s="5">
        <f t="shared" ref="T43" si="107">SUM(T44:T45)</f>
        <v>0</v>
      </c>
      <c r="U43" s="3">
        <v>1</v>
      </c>
      <c r="V43" s="5">
        <f>SUM(V44:V45)</f>
        <v>0</v>
      </c>
      <c r="W43" s="5">
        <f t="shared" ref="W43:Y43" si="108">SUM(W44:W45)</f>
        <v>0</v>
      </c>
      <c r="X43" s="5">
        <f t="shared" si="108"/>
        <v>0</v>
      </c>
      <c r="Y43" s="5">
        <f t="shared" si="108"/>
        <v>0</v>
      </c>
      <c r="Z43" s="13" t="s">
        <v>351</v>
      </c>
      <c r="AA43" s="10"/>
    </row>
    <row r="44" spans="1:27" hidden="1">
      <c r="A44" s="38"/>
      <c r="B44" s="36" t="s">
        <v>194</v>
      </c>
      <c r="C44" s="56" t="s">
        <v>42</v>
      </c>
      <c r="D44" s="3">
        <v>1</v>
      </c>
      <c r="E44" s="3">
        <f t="shared" si="70"/>
        <v>0</v>
      </c>
      <c r="F44" s="3">
        <v>0</v>
      </c>
      <c r="G44" s="181">
        <f t="shared" ref="G44:G45" si="109">SUM(H44:J44)</f>
        <v>0</v>
      </c>
      <c r="H44" s="5"/>
      <c r="I44" s="5"/>
      <c r="J44" s="5"/>
      <c r="K44" s="3">
        <v>1</v>
      </c>
      <c r="L44" s="181">
        <f t="shared" ref="L44:L45" si="110">SUM(M44:O44)</f>
        <v>0</v>
      </c>
      <c r="M44" s="5"/>
      <c r="N44" s="5"/>
      <c r="O44" s="5"/>
      <c r="P44" s="3">
        <v>0</v>
      </c>
      <c r="Q44" s="181">
        <f t="shared" ref="Q44:Q45" si="111">SUM(R44:T44)</f>
        <v>0</v>
      </c>
      <c r="R44" s="5"/>
      <c r="S44" s="5"/>
      <c r="T44" s="5"/>
      <c r="U44" s="3">
        <v>0</v>
      </c>
      <c r="V44" s="181">
        <f t="shared" ref="V44:V45" si="112">SUM(W44:Y44)</f>
        <v>0</v>
      </c>
      <c r="W44" s="5"/>
      <c r="X44" s="5"/>
      <c r="Y44" s="5"/>
      <c r="AA44" s="10" t="s">
        <v>239</v>
      </c>
    </row>
    <row r="45" spans="1:27" ht="34.5" hidden="1">
      <c r="A45" s="38"/>
      <c r="B45" s="36" t="s">
        <v>195</v>
      </c>
      <c r="C45" s="56" t="s">
        <v>22</v>
      </c>
      <c r="D45" s="3">
        <v>3</v>
      </c>
      <c r="E45" s="3">
        <f t="shared" si="70"/>
        <v>0</v>
      </c>
      <c r="F45" s="3">
        <v>0</v>
      </c>
      <c r="G45" s="181">
        <f t="shared" si="109"/>
        <v>0</v>
      </c>
      <c r="H45" s="5"/>
      <c r="I45" s="5"/>
      <c r="J45" s="5"/>
      <c r="K45" s="3">
        <v>1</v>
      </c>
      <c r="L45" s="181">
        <f t="shared" si="110"/>
        <v>0</v>
      </c>
      <c r="M45" s="5"/>
      <c r="N45" s="5"/>
      <c r="O45" s="5"/>
      <c r="P45" s="3">
        <v>1</v>
      </c>
      <c r="Q45" s="181">
        <f t="shared" si="111"/>
        <v>0</v>
      </c>
      <c r="R45" s="5"/>
      <c r="S45" s="5"/>
      <c r="T45" s="5"/>
      <c r="U45" s="3">
        <v>1</v>
      </c>
      <c r="V45" s="181">
        <f t="shared" si="112"/>
        <v>0</v>
      </c>
      <c r="W45" s="5"/>
      <c r="X45" s="5"/>
      <c r="Y45" s="5"/>
      <c r="AA45" s="10" t="s">
        <v>239</v>
      </c>
    </row>
    <row r="46" spans="1:27" hidden="1">
      <c r="A46" s="42"/>
      <c r="B46" s="43" t="s">
        <v>196</v>
      </c>
      <c r="C46" s="56" t="s">
        <v>50</v>
      </c>
      <c r="D46" s="3">
        <v>5</v>
      </c>
      <c r="E46" s="3">
        <f t="shared" si="70"/>
        <v>0</v>
      </c>
      <c r="F46" s="3">
        <v>0</v>
      </c>
      <c r="G46" s="5">
        <f>SUM(G47)</f>
        <v>0</v>
      </c>
      <c r="H46" s="5">
        <f t="shared" ref="H46" si="113">SUM(H47)</f>
        <v>0</v>
      </c>
      <c r="I46" s="5">
        <f t="shared" ref="I46" si="114">SUM(I47)</f>
        <v>0</v>
      </c>
      <c r="J46" s="5">
        <f t="shared" ref="J46" si="115">SUM(J47)</f>
        <v>0</v>
      </c>
      <c r="K46" s="3">
        <v>3</v>
      </c>
      <c r="L46" s="5">
        <f>SUM(L47)</f>
        <v>0</v>
      </c>
      <c r="M46" s="5">
        <f t="shared" ref="M46" si="116">SUM(M47)</f>
        <v>0</v>
      </c>
      <c r="N46" s="5">
        <f t="shared" ref="N46" si="117">SUM(N47)</f>
        <v>0</v>
      </c>
      <c r="O46" s="5">
        <f t="shared" ref="O46" si="118">SUM(O47)</f>
        <v>0</v>
      </c>
      <c r="P46" s="3">
        <v>0</v>
      </c>
      <c r="Q46" s="5">
        <f>SUM(Q47)</f>
        <v>0</v>
      </c>
      <c r="R46" s="5">
        <f t="shared" ref="R46" si="119">SUM(R47)</f>
        <v>0</v>
      </c>
      <c r="S46" s="5">
        <f t="shared" ref="S46" si="120">SUM(S47)</f>
        <v>0</v>
      </c>
      <c r="T46" s="5">
        <f t="shared" ref="T46" si="121">SUM(T47)</f>
        <v>0</v>
      </c>
      <c r="U46" s="3">
        <v>5</v>
      </c>
      <c r="V46" s="5">
        <f>SUM(V47)</f>
        <v>0</v>
      </c>
      <c r="W46" s="5">
        <f t="shared" ref="W46:Y46" si="122">SUM(W47)</f>
        <v>0</v>
      </c>
      <c r="X46" s="5">
        <f t="shared" si="122"/>
        <v>0</v>
      </c>
      <c r="Y46" s="5">
        <f t="shared" si="122"/>
        <v>0</v>
      </c>
      <c r="Z46" s="13" t="s">
        <v>220</v>
      </c>
    </row>
    <row r="47" spans="1:27" hidden="1">
      <c r="A47" s="38"/>
      <c r="B47" s="36" t="s">
        <v>352</v>
      </c>
      <c r="C47" s="56" t="s">
        <v>50</v>
      </c>
      <c r="D47" s="3">
        <v>5</v>
      </c>
      <c r="E47" s="3">
        <f t="shared" si="70"/>
        <v>0</v>
      </c>
      <c r="F47" s="3">
        <v>0</v>
      </c>
      <c r="G47" s="181">
        <f t="shared" ref="G47:G48" si="123">SUM(H47:J47)</f>
        <v>0</v>
      </c>
      <c r="H47" s="5"/>
      <c r="I47" s="5"/>
      <c r="J47" s="5"/>
      <c r="K47" s="3">
        <v>3</v>
      </c>
      <c r="L47" s="181">
        <f t="shared" ref="L47:L48" si="124">SUM(M47:O47)</f>
        <v>0</v>
      </c>
      <c r="M47" s="5"/>
      <c r="N47" s="5"/>
      <c r="O47" s="5"/>
      <c r="P47" s="3">
        <v>0</v>
      </c>
      <c r="Q47" s="181">
        <f t="shared" ref="Q47:Q48" si="125">SUM(R47:T47)</f>
        <v>0</v>
      </c>
      <c r="R47" s="5"/>
      <c r="S47" s="5"/>
      <c r="T47" s="5"/>
      <c r="U47" s="3">
        <v>5</v>
      </c>
      <c r="V47" s="181">
        <f t="shared" ref="V47:V48" si="126">SUM(W47:Y47)</f>
        <v>0</v>
      </c>
      <c r="W47" s="5"/>
      <c r="X47" s="5"/>
      <c r="Y47" s="5"/>
      <c r="AA47" s="10" t="s">
        <v>239</v>
      </c>
    </row>
    <row r="48" spans="1:27" hidden="1">
      <c r="A48" s="42"/>
      <c r="B48" s="43" t="s">
        <v>197</v>
      </c>
      <c r="C48" s="56" t="s">
        <v>22</v>
      </c>
      <c r="D48" s="3">
        <v>2</v>
      </c>
      <c r="E48" s="3">
        <f t="shared" si="70"/>
        <v>0</v>
      </c>
      <c r="F48" s="3">
        <v>0</v>
      </c>
      <c r="G48" s="181">
        <f t="shared" si="123"/>
        <v>0</v>
      </c>
      <c r="H48" s="5"/>
      <c r="I48" s="5"/>
      <c r="J48" s="5"/>
      <c r="K48" s="3">
        <v>1</v>
      </c>
      <c r="L48" s="181">
        <f t="shared" si="124"/>
        <v>0</v>
      </c>
      <c r="M48" s="5"/>
      <c r="N48" s="5"/>
      <c r="O48" s="5"/>
      <c r="P48" s="3">
        <v>0</v>
      </c>
      <c r="Q48" s="181">
        <f t="shared" si="125"/>
        <v>0</v>
      </c>
      <c r="R48" s="5"/>
      <c r="S48" s="5"/>
      <c r="T48" s="5"/>
      <c r="U48" s="3">
        <v>1</v>
      </c>
      <c r="V48" s="181">
        <f t="shared" si="126"/>
        <v>0</v>
      </c>
      <c r="W48" s="5"/>
      <c r="X48" s="5"/>
      <c r="Y48" s="5"/>
      <c r="AA48" s="10" t="s">
        <v>239</v>
      </c>
    </row>
    <row r="49" spans="1:27" hidden="1">
      <c r="A49" s="42"/>
      <c r="B49" s="43" t="s">
        <v>198</v>
      </c>
      <c r="C49" s="56" t="s">
        <v>22</v>
      </c>
      <c r="D49" s="3">
        <f>D50+D51+D52</f>
        <v>150</v>
      </c>
      <c r="E49" s="3">
        <f t="shared" si="70"/>
        <v>0</v>
      </c>
      <c r="F49" s="3">
        <f t="shared" ref="F49" si="127">F50+F51+F52</f>
        <v>37</v>
      </c>
      <c r="G49" s="5">
        <f>SUM(G50:G52)</f>
        <v>0</v>
      </c>
      <c r="H49" s="5">
        <f t="shared" ref="H49:J49" si="128">SUM(H50:H52)</f>
        <v>0</v>
      </c>
      <c r="I49" s="5">
        <f t="shared" si="128"/>
        <v>0</v>
      </c>
      <c r="J49" s="5">
        <f t="shared" si="128"/>
        <v>0</v>
      </c>
      <c r="K49" s="3">
        <f t="shared" ref="K49" si="129">K50+K51+K52</f>
        <v>37</v>
      </c>
      <c r="L49" s="5">
        <f>SUM(L50:L52)</f>
        <v>0</v>
      </c>
      <c r="M49" s="5">
        <f t="shared" ref="M49:O49" si="130">SUM(M50:M52)</f>
        <v>0</v>
      </c>
      <c r="N49" s="5">
        <f t="shared" si="130"/>
        <v>0</v>
      </c>
      <c r="O49" s="5">
        <f t="shared" si="130"/>
        <v>0</v>
      </c>
      <c r="P49" s="3">
        <f t="shared" ref="P49" si="131">P50+P51+P52</f>
        <v>37</v>
      </c>
      <c r="Q49" s="5">
        <f>SUM(Q50:Q52)</f>
        <v>0</v>
      </c>
      <c r="R49" s="5">
        <f t="shared" ref="R49:T49" si="132">SUM(R50:R52)</f>
        <v>0</v>
      </c>
      <c r="S49" s="5">
        <f t="shared" si="132"/>
        <v>0</v>
      </c>
      <c r="T49" s="5">
        <f t="shared" si="132"/>
        <v>0</v>
      </c>
      <c r="U49" s="3">
        <f t="shared" ref="U49" si="133">U50+U51+U52</f>
        <v>39</v>
      </c>
      <c r="V49" s="5">
        <f>SUM(V50:V52)</f>
        <v>0</v>
      </c>
      <c r="W49" s="5">
        <f t="shared" ref="W49:Y49" si="134">SUM(W50:W52)</f>
        <v>0</v>
      </c>
      <c r="X49" s="5">
        <f t="shared" si="134"/>
        <v>0</v>
      </c>
      <c r="Y49" s="5">
        <f t="shared" si="134"/>
        <v>0</v>
      </c>
      <c r="Z49" s="13" t="s">
        <v>353</v>
      </c>
      <c r="AA49" s="10"/>
    </row>
    <row r="50" spans="1:27" hidden="1">
      <c r="A50" s="38"/>
      <c r="B50" s="36" t="s">
        <v>43</v>
      </c>
      <c r="C50" s="56" t="s">
        <v>22</v>
      </c>
      <c r="D50" s="3">
        <v>24</v>
      </c>
      <c r="E50" s="3">
        <f t="shared" si="70"/>
        <v>0</v>
      </c>
      <c r="F50" s="3">
        <v>6</v>
      </c>
      <c r="G50" s="181">
        <f t="shared" ref="G50:G52" si="135">SUM(H50:J50)</f>
        <v>0</v>
      </c>
      <c r="H50" s="5"/>
      <c r="I50" s="5"/>
      <c r="J50" s="5"/>
      <c r="K50" s="3">
        <v>6</v>
      </c>
      <c r="L50" s="181">
        <f t="shared" ref="L50:L52" si="136">SUM(M50:O50)</f>
        <v>0</v>
      </c>
      <c r="M50" s="5"/>
      <c r="N50" s="5"/>
      <c r="O50" s="5"/>
      <c r="P50" s="3">
        <v>6</v>
      </c>
      <c r="Q50" s="181">
        <f t="shared" ref="Q50:Q52" si="137">SUM(R50:T50)</f>
        <v>0</v>
      </c>
      <c r="R50" s="5"/>
      <c r="S50" s="5"/>
      <c r="T50" s="5"/>
      <c r="U50" s="3">
        <v>6</v>
      </c>
      <c r="V50" s="181">
        <f t="shared" ref="V50:V52" si="138">SUM(W50:Y50)</f>
        <v>0</v>
      </c>
      <c r="W50" s="5"/>
      <c r="X50" s="5"/>
      <c r="Y50" s="5"/>
      <c r="AA50" s="10" t="s">
        <v>239</v>
      </c>
    </row>
    <row r="51" spans="1:27" hidden="1">
      <c r="A51" s="38"/>
      <c r="B51" s="41" t="s">
        <v>44</v>
      </c>
      <c r="C51" s="83" t="s">
        <v>22</v>
      </c>
      <c r="D51" s="3">
        <v>60</v>
      </c>
      <c r="E51" s="3">
        <f t="shared" si="70"/>
        <v>0</v>
      </c>
      <c r="F51" s="3">
        <v>15</v>
      </c>
      <c r="G51" s="181">
        <f t="shared" si="135"/>
        <v>0</v>
      </c>
      <c r="H51" s="5"/>
      <c r="I51" s="5"/>
      <c r="J51" s="5"/>
      <c r="K51" s="3">
        <v>15</v>
      </c>
      <c r="L51" s="181">
        <f t="shared" si="136"/>
        <v>0</v>
      </c>
      <c r="M51" s="5"/>
      <c r="N51" s="5"/>
      <c r="O51" s="5"/>
      <c r="P51" s="3">
        <v>15</v>
      </c>
      <c r="Q51" s="181">
        <f t="shared" si="137"/>
        <v>0</v>
      </c>
      <c r="R51" s="5"/>
      <c r="S51" s="5"/>
      <c r="T51" s="5"/>
      <c r="U51" s="3">
        <v>15</v>
      </c>
      <c r="V51" s="181">
        <f t="shared" si="138"/>
        <v>0</v>
      </c>
      <c r="W51" s="5"/>
      <c r="X51" s="5"/>
      <c r="Y51" s="5"/>
      <c r="AA51" s="10" t="s">
        <v>239</v>
      </c>
    </row>
    <row r="52" spans="1:27" hidden="1">
      <c r="A52" s="38"/>
      <c r="B52" s="36" t="s">
        <v>45</v>
      </c>
      <c r="C52" s="56" t="s">
        <v>22</v>
      </c>
      <c r="D52" s="3">
        <v>66</v>
      </c>
      <c r="E52" s="3">
        <f t="shared" si="70"/>
        <v>0</v>
      </c>
      <c r="F52" s="3">
        <v>16</v>
      </c>
      <c r="G52" s="181">
        <f t="shared" si="135"/>
        <v>0</v>
      </c>
      <c r="H52" s="5"/>
      <c r="I52" s="5"/>
      <c r="J52" s="5"/>
      <c r="K52" s="3">
        <v>16</v>
      </c>
      <c r="L52" s="181">
        <f t="shared" si="136"/>
        <v>0</v>
      </c>
      <c r="M52" s="5"/>
      <c r="N52" s="5"/>
      <c r="O52" s="5"/>
      <c r="P52" s="3">
        <v>16</v>
      </c>
      <c r="Q52" s="181">
        <f t="shared" si="137"/>
        <v>0</v>
      </c>
      <c r="R52" s="5"/>
      <c r="S52" s="5"/>
      <c r="T52" s="5"/>
      <c r="U52" s="3">
        <v>18</v>
      </c>
      <c r="V52" s="181">
        <f t="shared" si="138"/>
        <v>0</v>
      </c>
      <c r="W52" s="5"/>
      <c r="X52" s="5"/>
      <c r="Y52" s="5"/>
      <c r="AA52" s="10" t="s">
        <v>239</v>
      </c>
    </row>
    <row r="53" spans="1:27" ht="5.25" customHeight="1">
      <c r="A53" s="38"/>
      <c r="B53" s="28"/>
      <c r="C53" s="200"/>
      <c r="D53" s="5"/>
      <c r="E53" s="5"/>
      <c r="F53" s="5"/>
      <c r="G53" s="177"/>
      <c r="H53" s="177"/>
      <c r="I53" s="177"/>
      <c r="J53" s="177"/>
      <c r="K53" s="5"/>
      <c r="L53" s="177"/>
      <c r="M53" s="177"/>
      <c r="N53" s="177"/>
      <c r="O53" s="177"/>
      <c r="P53" s="5"/>
      <c r="Q53" s="177"/>
      <c r="R53" s="177"/>
      <c r="S53" s="177"/>
      <c r="T53" s="177"/>
      <c r="U53" s="44"/>
      <c r="V53" s="177"/>
      <c r="W53" s="177"/>
      <c r="X53" s="177"/>
      <c r="Y53" s="177"/>
      <c r="AA53" s="10"/>
    </row>
    <row r="54" spans="1:27">
      <c r="A54" s="260" t="s">
        <v>13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2"/>
      <c r="W54" s="262"/>
      <c r="X54" s="262"/>
      <c r="Y54" s="262"/>
      <c r="AA54" s="10"/>
    </row>
    <row r="55" spans="1:27" ht="34.5">
      <c r="A55" s="33" t="s">
        <v>46</v>
      </c>
      <c r="B55" s="45" t="s">
        <v>260</v>
      </c>
      <c r="C55" s="46"/>
      <c r="D55" s="34"/>
      <c r="E55" s="35"/>
      <c r="F55" s="34"/>
      <c r="G55" s="178"/>
      <c r="H55" s="178"/>
      <c r="I55" s="178"/>
      <c r="J55" s="178"/>
      <c r="K55" s="34"/>
      <c r="L55" s="178"/>
      <c r="M55" s="178"/>
      <c r="N55" s="178"/>
      <c r="O55" s="178"/>
      <c r="P55" s="34"/>
      <c r="Q55" s="178"/>
      <c r="R55" s="178"/>
      <c r="S55" s="178"/>
      <c r="T55" s="178"/>
      <c r="U55" s="34"/>
      <c r="V55" s="35"/>
      <c r="W55" s="35"/>
      <c r="X55" s="35"/>
      <c r="Y55" s="35"/>
      <c r="AA55" s="10"/>
    </row>
    <row r="56" spans="1:27" hidden="1">
      <c r="A56" s="25"/>
      <c r="B56" s="47" t="s">
        <v>47</v>
      </c>
      <c r="C56" s="90"/>
      <c r="D56" s="3"/>
      <c r="E56" s="5"/>
      <c r="F56" s="3"/>
      <c r="G56" s="177"/>
      <c r="H56" s="177"/>
      <c r="I56" s="177"/>
      <c r="J56" s="177"/>
      <c r="K56" s="3"/>
      <c r="L56" s="177"/>
      <c r="M56" s="177"/>
      <c r="N56" s="177"/>
      <c r="O56" s="177"/>
      <c r="P56" s="3"/>
      <c r="Q56" s="177"/>
      <c r="R56" s="177"/>
      <c r="S56" s="177"/>
      <c r="T56" s="177"/>
      <c r="U56" s="3"/>
      <c r="V56" s="5"/>
      <c r="W56" s="5"/>
      <c r="X56" s="5"/>
      <c r="Y56" s="5"/>
      <c r="AA56" s="10"/>
    </row>
    <row r="57" spans="1:27" ht="51.75" hidden="1">
      <c r="A57" s="25"/>
      <c r="B57" s="36" t="s">
        <v>261</v>
      </c>
      <c r="C57" s="56" t="s">
        <v>48</v>
      </c>
      <c r="D57" s="3">
        <v>90</v>
      </c>
      <c r="E57" s="3">
        <f t="shared" ref="E57" si="139">SUM(G57+L57+Q57+V57)</f>
        <v>0.2880483543466969</v>
      </c>
      <c r="F57" s="3">
        <v>0</v>
      </c>
      <c r="G57" s="48">
        <f>G64*100/42354</f>
        <v>0</v>
      </c>
      <c r="H57" s="48">
        <f t="shared" ref="H57:J57" si="140">H64*100/42354</f>
        <v>0</v>
      </c>
      <c r="I57" s="48">
        <f t="shared" si="140"/>
        <v>0</v>
      </c>
      <c r="J57" s="48">
        <f t="shared" si="140"/>
        <v>0</v>
      </c>
      <c r="K57" s="3">
        <v>45</v>
      </c>
      <c r="L57" s="48">
        <f>L64*100/42354</f>
        <v>0</v>
      </c>
      <c r="M57" s="48">
        <f t="shared" ref="M57:O57" si="141">M64*100/42354</f>
        <v>0</v>
      </c>
      <c r="N57" s="48">
        <f t="shared" si="141"/>
        <v>0</v>
      </c>
      <c r="O57" s="48">
        <f t="shared" si="141"/>
        <v>0</v>
      </c>
      <c r="P57" s="3">
        <v>0</v>
      </c>
      <c r="Q57" s="48">
        <f>Q64*100/42354</f>
        <v>0</v>
      </c>
      <c r="R57" s="48">
        <f t="shared" ref="R57:T57" si="142">R64*100/42354</f>
        <v>0</v>
      </c>
      <c r="S57" s="48">
        <f t="shared" si="142"/>
        <v>0</v>
      </c>
      <c r="T57" s="48">
        <f t="shared" si="142"/>
        <v>0</v>
      </c>
      <c r="U57" s="3">
        <v>90</v>
      </c>
      <c r="V57" s="48">
        <f>V64*100/42354</f>
        <v>0.2880483543466969</v>
      </c>
      <c r="W57" s="48">
        <f t="shared" ref="W57:Y57" si="143">W64*100/42354</f>
        <v>0</v>
      </c>
      <c r="X57" s="48">
        <f t="shared" si="143"/>
        <v>0</v>
      </c>
      <c r="Y57" s="48">
        <f t="shared" si="143"/>
        <v>0.2880483543466969</v>
      </c>
      <c r="Z57" s="13" t="s">
        <v>443</v>
      </c>
      <c r="AA57" s="10"/>
    </row>
    <row r="58" spans="1:27" ht="51.75" hidden="1">
      <c r="A58" s="25"/>
      <c r="B58" s="36" t="s">
        <v>262</v>
      </c>
      <c r="C58" s="56" t="s">
        <v>48</v>
      </c>
      <c r="D58" s="3">
        <v>90</v>
      </c>
      <c r="E58" s="3">
        <f>SUM(G58+L58+Q58+V58)</f>
        <v>1.7167381974248928</v>
      </c>
      <c r="F58" s="3">
        <v>0</v>
      </c>
      <c r="G58" s="48">
        <f>(G109+G112)*100/8155</f>
        <v>0</v>
      </c>
      <c r="H58" s="48">
        <f t="shared" ref="H58:J58" si="144">(H109+H112)*100/8155</f>
        <v>0</v>
      </c>
      <c r="I58" s="48">
        <f t="shared" si="144"/>
        <v>0</v>
      </c>
      <c r="J58" s="48">
        <f t="shared" si="144"/>
        <v>0</v>
      </c>
      <c r="K58" s="3">
        <v>45</v>
      </c>
      <c r="L58" s="48">
        <f>(L109+L112)*100/8155</f>
        <v>0</v>
      </c>
      <c r="M58" s="48">
        <f t="shared" ref="M58:O58" si="145">(M109+M112)*100/8155</f>
        <v>0</v>
      </c>
      <c r="N58" s="48">
        <f t="shared" si="145"/>
        <v>0</v>
      </c>
      <c r="O58" s="48">
        <f t="shared" si="145"/>
        <v>0</v>
      </c>
      <c r="P58" s="3">
        <v>0</v>
      </c>
      <c r="Q58" s="48">
        <f>(Q109+Q112)*100/8155</f>
        <v>0</v>
      </c>
      <c r="R58" s="48">
        <f t="shared" ref="R58:T58" si="146">(R109+R112)*100/8155</f>
        <v>0</v>
      </c>
      <c r="S58" s="48">
        <f t="shared" si="146"/>
        <v>0</v>
      </c>
      <c r="T58" s="48">
        <f t="shared" si="146"/>
        <v>0</v>
      </c>
      <c r="U58" s="3">
        <v>90</v>
      </c>
      <c r="V58" s="48">
        <f>(V109+V112)*100/8155</f>
        <v>1.7167381974248928</v>
      </c>
      <c r="W58" s="48">
        <f t="shared" ref="W58:Y58" si="147">(W109+W112)*100/8155</f>
        <v>0</v>
      </c>
      <c r="X58" s="48">
        <f t="shared" si="147"/>
        <v>0</v>
      </c>
      <c r="Y58" s="48">
        <f t="shared" si="147"/>
        <v>1.7167381974248928</v>
      </c>
      <c r="Z58" s="13" t="s">
        <v>354</v>
      </c>
      <c r="AA58" s="10"/>
    </row>
    <row r="59" spans="1:27" ht="34.5" hidden="1">
      <c r="A59" s="25"/>
      <c r="B59" s="36" t="s">
        <v>263</v>
      </c>
      <c r="C59" s="56" t="s">
        <v>48</v>
      </c>
      <c r="D59" s="3">
        <v>90</v>
      </c>
      <c r="E59" s="3">
        <f>SUM(G59+L59+Q59+V59)</f>
        <v>0</v>
      </c>
      <c r="F59" s="3">
        <v>0</v>
      </c>
      <c r="G59" s="48">
        <f>G144*100/440550</f>
        <v>0</v>
      </c>
      <c r="H59" s="48">
        <f t="shared" ref="H59:J59" si="148">H144*100/440550</f>
        <v>0</v>
      </c>
      <c r="I59" s="48">
        <f t="shared" si="148"/>
        <v>0</v>
      </c>
      <c r="J59" s="48">
        <f t="shared" si="148"/>
        <v>0</v>
      </c>
      <c r="K59" s="3">
        <v>45</v>
      </c>
      <c r="L59" s="48">
        <f>L144*100/440550</f>
        <v>0</v>
      </c>
      <c r="M59" s="48">
        <f t="shared" ref="M59:O59" si="149">M144*100/440550</f>
        <v>0</v>
      </c>
      <c r="N59" s="48">
        <f t="shared" si="149"/>
        <v>0</v>
      </c>
      <c r="O59" s="48">
        <f t="shared" si="149"/>
        <v>0</v>
      </c>
      <c r="P59" s="3">
        <v>0</v>
      </c>
      <c r="Q59" s="48">
        <f>Q144*100/440550</f>
        <v>0</v>
      </c>
      <c r="R59" s="48">
        <f t="shared" ref="R59:T59" si="150">R144*100/440550</f>
        <v>0</v>
      </c>
      <c r="S59" s="48">
        <f t="shared" si="150"/>
        <v>0</v>
      </c>
      <c r="T59" s="48">
        <f t="shared" si="150"/>
        <v>0</v>
      </c>
      <c r="U59" s="3">
        <v>90</v>
      </c>
      <c r="V59" s="48">
        <f>V144*100/440550</f>
        <v>0</v>
      </c>
      <c r="W59" s="48">
        <f t="shared" ref="W59:Y59" si="151">W144*100/440550</f>
        <v>0</v>
      </c>
      <c r="X59" s="48">
        <f t="shared" si="151"/>
        <v>0</v>
      </c>
      <c r="Y59" s="48">
        <f t="shared" si="151"/>
        <v>0</v>
      </c>
      <c r="Z59" s="13" t="s">
        <v>355</v>
      </c>
      <c r="AA59" s="10"/>
    </row>
    <row r="60" spans="1:27">
      <c r="A60" s="25"/>
      <c r="B60" s="47" t="s">
        <v>49</v>
      </c>
      <c r="C60" s="56"/>
      <c r="D60" s="3"/>
      <c r="E60" s="5"/>
      <c r="F60" s="3"/>
      <c r="G60" s="5"/>
      <c r="H60" s="5"/>
      <c r="I60" s="5"/>
      <c r="J60" s="5"/>
      <c r="K60" s="3"/>
      <c r="L60" s="5"/>
      <c r="M60" s="5"/>
      <c r="N60" s="5"/>
      <c r="O60" s="5"/>
      <c r="P60" s="3"/>
      <c r="Q60" s="5"/>
      <c r="R60" s="5"/>
      <c r="S60" s="5"/>
      <c r="T60" s="5"/>
      <c r="U60" s="3"/>
      <c r="V60" s="5"/>
      <c r="W60" s="5"/>
      <c r="X60" s="5"/>
      <c r="Y60" s="5"/>
      <c r="AA60" s="10"/>
    </row>
    <row r="61" spans="1:27" ht="34.5" hidden="1">
      <c r="A61" s="38"/>
      <c r="B61" s="36" t="s">
        <v>264</v>
      </c>
      <c r="C61" s="56" t="s">
        <v>50</v>
      </c>
      <c r="D61" s="3">
        <v>4</v>
      </c>
      <c r="E61" s="3">
        <f t="shared" ref="E61:E62" si="152">SUM(G61+L61+Q61+V61)</f>
        <v>0</v>
      </c>
      <c r="F61" s="3"/>
      <c r="G61" s="181">
        <f t="shared" ref="G61:G62" si="153">SUM(H61:J61)</f>
        <v>0</v>
      </c>
      <c r="H61" s="5"/>
      <c r="I61" s="5"/>
      <c r="J61" s="5"/>
      <c r="K61" s="3"/>
      <c r="L61" s="181">
        <f t="shared" ref="L61:L62" si="154">SUM(M61:O61)</f>
        <v>0</v>
      </c>
      <c r="M61" s="5"/>
      <c r="N61" s="5"/>
      <c r="O61" s="5"/>
      <c r="P61" s="3"/>
      <c r="Q61" s="181">
        <f t="shared" ref="Q61:Q62" si="155">SUM(R61:T61)</f>
        <v>0</v>
      </c>
      <c r="R61" s="5"/>
      <c r="S61" s="5"/>
      <c r="T61" s="5"/>
      <c r="U61" s="3">
        <v>4</v>
      </c>
      <c r="V61" s="181">
        <f t="shared" ref="V61:V62" si="156">SUM(W61:Y61)</f>
        <v>0</v>
      </c>
      <c r="W61" s="5"/>
      <c r="X61" s="5"/>
      <c r="Y61" s="5"/>
      <c r="Z61" s="13" t="s">
        <v>219</v>
      </c>
      <c r="AA61" s="10" t="s">
        <v>465</v>
      </c>
    </row>
    <row r="62" spans="1:27" ht="51.75" hidden="1">
      <c r="A62" s="38"/>
      <c r="B62" s="41" t="s">
        <v>356</v>
      </c>
      <c r="C62" s="83" t="s">
        <v>50</v>
      </c>
      <c r="D62" s="3">
        <v>4</v>
      </c>
      <c r="E62" s="3">
        <f t="shared" si="152"/>
        <v>0</v>
      </c>
      <c r="F62" s="3"/>
      <c r="G62" s="181">
        <f t="shared" si="153"/>
        <v>0</v>
      </c>
      <c r="H62" s="5"/>
      <c r="I62" s="5"/>
      <c r="J62" s="5"/>
      <c r="K62" s="3"/>
      <c r="L62" s="181">
        <f t="shared" si="154"/>
        <v>0</v>
      </c>
      <c r="M62" s="5"/>
      <c r="N62" s="5"/>
      <c r="O62" s="5"/>
      <c r="P62" s="3"/>
      <c r="Q62" s="181">
        <f t="shared" si="155"/>
        <v>0</v>
      </c>
      <c r="R62" s="5"/>
      <c r="S62" s="5"/>
      <c r="T62" s="5"/>
      <c r="U62" s="3">
        <v>4</v>
      </c>
      <c r="V62" s="181">
        <f t="shared" si="156"/>
        <v>0</v>
      </c>
      <c r="W62" s="5"/>
      <c r="X62" s="5"/>
      <c r="Y62" s="5"/>
      <c r="Z62" s="13" t="s">
        <v>219</v>
      </c>
      <c r="AA62" s="10" t="s">
        <v>241</v>
      </c>
    </row>
    <row r="63" spans="1:27">
      <c r="A63" s="49"/>
      <c r="B63" s="50" t="s">
        <v>51</v>
      </c>
      <c r="C63" s="51"/>
      <c r="D63" s="34"/>
      <c r="E63" s="5"/>
      <c r="F63" s="34"/>
      <c r="G63" s="5"/>
      <c r="H63" s="5"/>
      <c r="I63" s="5"/>
      <c r="J63" s="5"/>
      <c r="K63" s="34"/>
      <c r="L63" s="5"/>
      <c r="M63" s="5"/>
      <c r="N63" s="5"/>
      <c r="O63" s="5"/>
      <c r="P63" s="34"/>
      <c r="Q63" s="5"/>
      <c r="R63" s="5"/>
      <c r="S63" s="5"/>
      <c r="T63" s="5"/>
      <c r="U63" s="34"/>
      <c r="V63" s="5"/>
      <c r="W63" s="5"/>
      <c r="X63" s="5"/>
      <c r="Y63" s="5"/>
    </row>
    <row r="64" spans="1:27" ht="51.75">
      <c r="A64" s="52"/>
      <c r="B64" s="53" t="s">
        <v>52</v>
      </c>
      <c r="C64" s="56" t="s">
        <v>53</v>
      </c>
      <c r="D64" s="4">
        <f>SUM(D65+D79+D80+D89+D102)</f>
        <v>42354</v>
      </c>
      <c r="E64" s="3">
        <f t="shared" ref="E64:E106" si="157">SUM(G64+L64+Q64+V64)</f>
        <v>122</v>
      </c>
      <c r="F64" s="4">
        <f t="shared" ref="F64" si="158">SUM(F65+F79+F80+F89+F102)</f>
        <v>8381</v>
      </c>
      <c r="G64" s="5">
        <f>SUM(G65,G79,G80,G89,G102)</f>
        <v>0</v>
      </c>
      <c r="H64" s="5">
        <f t="shared" ref="H64" si="159">SUM(H65,H79,H80,H89,H102)</f>
        <v>0</v>
      </c>
      <c r="I64" s="5">
        <f t="shared" ref="I64" si="160">SUM(I65,I79,I80,I89,I102)</f>
        <v>0</v>
      </c>
      <c r="J64" s="5">
        <f t="shared" ref="J64" si="161">SUM(J65,J79,J80,J89,J102)</f>
        <v>0</v>
      </c>
      <c r="K64" s="4">
        <f t="shared" ref="K64" si="162">SUM(K65+K79+K80+K89+K102)</f>
        <v>11796</v>
      </c>
      <c r="L64" s="5">
        <f>SUM(L65,L79,L80,L89,L102)</f>
        <v>0</v>
      </c>
      <c r="M64" s="5">
        <f t="shared" ref="M64" si="163">SUM(M65,M79,M80,M89,M102)</f>
        <v>0</v>
      </c>
      <c r="N64" s="5">
        <f t="shared" ref="N64" si="164">SUM(N65,N79,N80,N89,N102)</f>
        <v>0</v>
      </c>
      <c r="O64" s="5">
        <f t="shared" ref="O64" si="165">SUM(O65,O79,O80,O89,O102)</f>
        <v>0</v>
      </c>
      <c r="P64" s="4">
        <f t="shared" ref="P64" si="166">SUM(P65+P79+P80+P89+P102)</f>
        <v>11779</v>
      </c>
      <c r="Q64" s="5">
        <f>SUM(Q65,Q79,Q80,Q89,Q102)</f>
        <v>0</v>
      </c>
      <c r="R64" s="5">
        <f t="shared" ref="R64" si="167">SUM(R65,R79,R80,R89,R102)</f>
        <v>0</v>
      </c>
      <c r="S64" s="5">
        <f t="shared" ref="S64" si="168">SUM(S65,S79,S80,S89,S102)</f>
        <v>0</v>
      </c>
      <c r="T64" s="5">
        <f t="shared" ref="T64" si="169">SUM(T65,T79,T80,T89,T102)</f>
        <v>0</v>
      </c>
      <c r="U64" s="4">
        <f t="shared" ref="U64" si="170">SUM(U65+U79+U80+U89+U102)</f>
        <v>10398</v>
      </c>
      <c r="V64" s="5">
        <f>SUM(V65,V79,V80,V89,V102)</f>
        <v>122</v>
      </c>
      <c r="W64" s="5">
        <f t="shared" ref="W64:Y64" si="171">SUM(W65,W79,W80,W89,W102)</f>
        <v>0</v>
      </c>
      <c r="X64" s="5">
        <f t="shared" si="171"/>
        <v>0</v>
      </c>
      <c r="Y64" s="5">
        <f t="shared" si="171"/>
        <v>122</v>
      </c>
      <c r="Z64" s="13" t="s">
        <v>357</v>
      </c>
      <c r="AA64" s="10"/>
    </row>
    <row r="65" spans="1:27" hidden="1">
      <c r="A65" s="52"/>
      <c r="B65" s="54" t="s">
        <v>54</v>
      </c>
      <c r="C65" s="56" t="s">
        <v>55</v>
      </c>
      <c r="D65" s="4">
        <f>D66+D78</f>
        <v>32709</v>
      </c>
      <c r="E65" s="3">
        <f t="shared" si="157"/>
        <v>0</v>
      </c>
      <c r="F65" s="4">
        <f>F66+F78</f>
        <v>6864</v>
      </c>
      <c r="G65" s="5">
        <f>SUM(G66,G78)</f>
        <v>0</v>
      </c>
      <c r="H65" s="5">
        <f t="shared" ref="H65" si="172">SUM(H66,H78)</f>
        <v>0</v>
      </c>
      <c r="I65" s="5">
        <f t="shared" ref="I65" si="173">SUM(I66,I78)</f>
        <v>0</v>
      </c>
      <c r="J65" s="5">
        <f t="shared" ref="J65" si="174">SUM(J66,J78)</f>
        <v>0</v>
      </c>
      <c r="K65" s="4">
        <f>K66+K78</f>
        <v>9793</v>
      </c>
      <c r="L65" s="5">
        <f>SUM(L66,L78)</f>
        <v>0</v>
      </c>
      <c r="M65" s="5">
        <f t="shared" ref="M65" si="175">SUM(M66,M78)</f>
        <v>0</v>
      </c>
      <c r="N65" s="5">
        <f t="shared" ref="N65" si="176">SUM(N66,N78)</f>
        <v>0</v>
      </c>
      <c r="O65" s="5">
        <f t="shared" ref="O65" si="177">SUM(O66,O78)</f>
        <v>0</v>
      </c>
      <c r="P65" s="4">
        <f>P66+P78</f>
        <v>8421</v>
      </c>
      <c r="Q65" s="5">
        <f>SUM(Q66,Q78)</f>
        <v>0</v>
      </c>
      <c r="R65" s="5">
        <f t="shared" ref="R65" si="178">SUM(R66,R78)</f>
        <v>0</v>
      </c>
      <c r="S65" s="5">
        <f t="shared" ref="S65" si="179">SUM(S66,S78)</f>
        <v>0</v>
      </c>
      <c r="T65" s="5">
        <f t="shared" ref="T65" si="180">SUM(T66,T78)</f>
        <v>0</v>
      </c>
      <c r="U65" s="4">
        <f>U66+U78</f>
        <v>7631</v>
      </c>
      <c r="V65" s="5">
        <f>SUM(V66,V78)</f>
        <v>0</v>
      </c>
      <c r="W65" s="5">
        <f t="shared" ref="W65:Y65" si="181">SUM(W66,W78)</f>
        <v>0</v>
      </c>
      <c r="X65" s="5">
        <f t="shared" si="181"/>
        <v>0</v>
      </c>
      <c r="Y65" s="5">
        <f t="shared" si="181"/>
        <v>0</v>
      </c>
      <c r="Z65" s="13" t="s">
        <v>358</v>
      </c>
    </row>
    <row r="66" spans="1:27" hidden="1">
      <c r="A66" s="52"/>
      <c r="B66" s="55" t="s">
        <v>56</v>
      </c>
      <c r="C66" s="56" t="s">
        <v>55</v>
      </c>
      <c r="D66" s="2">
        <v>16135</v>
      </c>
      <c r="E66" s="3">
        <f t="shared" si="157"/>
        <v>0</v>
      </c>
      <c r="F66" s="2">
        <v>2764</v>
      </c>
      <c r="G66" s="5">
        <f>SUM(G67+G72,G77)</f>
        <v>0</v>
      </c>
      <c r="H66" s="5">
        <f t="shared" ref="H66" si="182">SUM(H67+H72,H77)</f>
        <v>0</v>
      </c>
      <c r="I66" s="5">
        <f t="shared" ref="I66" si="183">SUM(I67+I72,I77)</f>
        <v>0</v>
      </c>
      <c r="J66" s="5">
        <f t="shared" ref="J66" si="184">SUM(J67+J72,J77)</f>
        <v>0</v>
      </c>
      <c r="K66" s="2">
        <v>5693</v>
      </c>
      <c r="L66" s="5">
        <f>SUM(L67+L72,L77)</f>
        <v>0</v>
      </c>
      <c r="M66" s="5">
        <f t="shared" ref="M66" si="185">SUM(M67+M72,M77)</f>
        <v>0</v>
      </c>
      <c r="N66" s="5">
        <f t="shared" ref="N66" si="186">SUM(N67+N72,N77)</f>
        <v>0</v>
      </c>
      <c r="O66" s="5">
        <f t="shared" ref="O66" si="187">SUM(O67+O72,O77)</f>
        <v>0</v>
      </c>
      <c r="P66" s="2">
        <v>4234</v>
      </c>
      <c r="Q66" s="5">
        <f>SUM(Q67+Q72,Q77)</f>
        <v>0</v>
      </c>
      <c r="R66" s="5">
        <f t="shared" ref="R66" si="188">SUM(R67+R72,R77)</f>
        <v>0</v>
      </c>
      <c r="S66" s="5">
        <f t="shared" ref="S66" si="189">SUM(S67+S72,S77)</f>
        <v>0</v>
      </c>
      <c r="T66" s="5">
        <f t="shared" ref="T66" si="190">SUM(T67+T72,T77)</f>
        <v>0</v>
      </c>
      <c r="U66" s="2">
        <v>3444</v>
      </c>
      <c r="V66" s="5">
        <f>SUM(V67+V72,V77)</f>
        <v>0</v>
      </c>
      <c r="W66" s="5">
        <f t="shared" ref="W66:Y66" si="191">SUM(W67+W72,W77)</f>
        <v>0</v>
      </c>
      <c r="X66" s="5">
        <f t="shared" si="191"/>
        <v>0</v>
      </c>
      <c r="Y66" s="5">
        <f t="shared" si="191"/>
        <v>0</v>
      </c>
      <c r="Z66" s="13" t="s">
        <v>359</v>
      </c>
      <c r="AA66" s="10"/>
    </row>
    <row r="67" spans="1:27" hidden="1">
      <c r="A67" s="52"/>
      <c r="B67" s="55" t="s">
        <v>57</v>
      </c>
      <c r="C67" s="56" t="s">
        <v>58</v>
      </c>
      <c r="D67" s="2">
        <v>7207</v>
      </c>
      <c r="E67" s="3">
        <f t="shared" si="157"/>
        <v>0</v>
      </c>
      <c r="F67" s="2">
        <v>608</v>
      </c>
      <c r="G67" s="5">
        <f>SUM(G68:G71)</f>
        <v>0</v>
      </c>
      <c r="H67" s="5">
        <f t="shared" ref="H67" si="192">SUM(H68:H71)</f>
        <v>0</v>
      </c>
      <c r="I67" s="5">
        <f t="shared" ref="I67" si="193">SUM(I68:I71)</f>
        <v>0</v>
      </c>
      <c r="J67" s="5">
        <f t="shared" ref="J67" si="194">SUM(J68:J71)</f>
        <v>0</v>
      </c>
      <c r="K67" s="2">
        <v>3436</v>
      </c>
      <c r="L67" s="5">
        <f>SUM(L68:L71)</f>
        <v>0</v>
      </c>
      <c r="M67" s="5">
        <f t="shared" ref="M67" si="195">SUM(M68:M71)</f>
        <v>0</v>
      </c>
      <c r="N67" s="5">
        <f t="shared" ref="N67" si="196">SUM(N68:N71)</f>
        <v>0</v>
      </c>
      <c r="O67" s="5">
        <f t="shared" ref="O67" si="197">SUM(O68:O71)</f>
        <v>0</v>
      </c>
      <c r="P67" s="2">
        <v>1977</v>
      </c>
      <c r="Q67" s="5">
        <f>SUM(Q68:Q71)</f>
        <v>0</v>
      </c>
      <c r="R67" s="5">
        <f t="shared" ref="R67" si="198">SUM(R68:R71)</f>
        <v>0</v>
      </c>
      <c r="S67" s="5">
        <f t="shared" ref="S67" si="199">SUM(S68:S71)</f>
        <v>0</v>
      </c>
      <c r="T67" s="5">
        <f t="shared" ref="T67" si="200">SUM(T68:T71)</f>
        <v>0</v>
      </c>
      <c r="U67" s="2">
        <v>1186</v>
      </c>
      <c r="V67" s="5">
        <f>SUM(V68:V71)</f>
        <v>0</v>
      </c>
      <c r="W67" s="5">
        <f t="shared" ref="W67:Y67" si="201">SUM(W68:W71)</f>
        <v>0</v>
      </c>
      <c r="X67" s="5">
        <f t="shared" si="201"/>
        <v>0</v>
      </c>
      <c r="Y67" s="5">
        <f t="shared" si="201"/>
        <v>0</v>
      </c>
      <c r="Z67" s="13" t="s">
        <v>360</v>
      </c>
      <c r="AA67" s="10"/>
    </row>
    <row r="68" spans="1:27" ht="19.5" hidden="1">
      <c r="A68" s="57"/>
      <c r="B68" s="58" t="s">
        <v>265</v>
      </c>
      <c r="C68" s="66" t="s">
        <v>58</v>
      </c>
      <c r="D68" s="201">
        <v>2385</v>
      </c>
      <c r="E68" s="3">
        <f t="shared" si="157"/>
        <v>0</v>
      </c>
      <c r="F68" s="201">
        <v>72</v>
      </c>
      <c r="G68" s="181">
        <f t="shared" ref="G68:G71" si="202">SUM(H68:J68)</f>
        <v>0</v>
      </c>
      <c r="H68" s="5"/>
      <c r="I68" s="5"/>
      <c r="J68" s="5"/>
      <c r="K68" s="201">
        <v>1550</v>
      </c>
      <c r="L68" s="181">
        <f t="shared" ref="L68:L71" si="203">SUM(M68:O68)</f>
        <v>0</v>
      </c>
      <c r="M68" s="5"/>
      <c r="N68" s="5"/>
      <c r="O68" s="5"/>
      <c r="P68" s="201">
        <v>477</v>
      </c>
      <c r="Q68" s="181">
        <f t="shared" ref="Q68:Q71" si="204">SUM(R68:T68)</f>
        <v>0</v>
      </c>
      <c r="R68" s="5"/>
      <c r="S68" s="5"/>
      <c r="T68" s="5"/>
      <c r="U68" s="201">
        <v>286</v>
      </c>
      <c r="V68" s="181">
        <f t="shared" ref="V68:V71" si="205">SUM(W68:Y68)</f>
        <v>0</v>
      </c>
      <c r="W68" s="5"/>
      <c r="X68" s="5"/>
      <c r="Y68" s="5"/>
      <c r="AA68" s="10" t="s">
        <v>240</v>
      </c>
    </row>
    <row r="69" spans="1:27" ht="19.5" hidden="1">
      <c r="A69" s="57"/>
      <c r="B69" s="58" t="s">
        <v>266</v>
      </c>
      <c r="C69" s="66" t="s">
        <v>58</v>
      </c>
      <c r="D69" s="201">
        <v>4050</v>
      </c>
      <c r="E69" s="3">
        <f t="shared" si="157"/>
        <v>0</v>
      </c>
      <c r="F69" s="201">
        <v>150</v>
      </c>
      <c r="G69" s="181">
        <f t="shared" si="202"/>
        <v>0</v>
      </c>
      <c r="H69" s="5"/>
      <c r="I69" s="5"/>
      <c r="J69" s="5"/>
      <c r="K69" s="201">
        <v>1500</v>
      </c>
      <c r="L69" s="181">
        <f t="shared" si="203"/>
        <v>0</v>
      </c>
      <c r="M69" s="5"/>
      <c r="N69" s="5"/>
      <c r="O69" s="5"/>
      <c r="P69" s="201">
        <v>1500</v>
      </c>
      <c r="Q69" s="181">
        <f t="shared" si="204"/>
        <v>0</v>
      </c>
      <c r="R69" s="5"/>
      <c r="S69" s="5"/>
      <c r="T69" s="5"/>
      <c r="U69" s="201">
        <v>900</v>
      </c>
      <c r="V69" s="181">
        <f t="shared" si="205"/>
        <v>0</v>
      </c>
      <c r="W69" s="5"/>
      <c r="X69" s="5"/>
      <c r="Y69" s="5"/>
      <c r="AA69" s="10" t="s">
        <v>240</v>
      </c>
    </row>
    <row r="70" spans="1:27" ht="19.5" hidden="1">
      <c r="A70" s="57"/>
      <c r="B70" s="58" t="s">
        <v>267</v>
      </c>
      <c r="C70" s="66" t="s">
        <v>58</v>
      </c>
      <c r="D70" s="201">
        <v>20</v>
      </c>
      <c r="E70" s="3">
        <f t="shared" si="157"/>
        <v>0</v>
      </c>
      <c r="F70" s="201">
        <v>10</v>
      </c>
      <c r="G70" s="181">
        <f t="shared" si="202"/>
        <v>0</v>
      </c>
      <c r="H70" s="5"/>
      <c r="I70" s="5"/>
      <c r="J70" s="5"/>
      <c r="K70" s="201">
        <v>10</v>
      </c>
      <c r="L70" s="181">
        <f t="shared" si="203"/>
        <v>0</v>
      </c>
      <c r="M70" s="5"/>
      <c r="N70" s="5"/>
      <c r="O70" s="5"/>
      <c r="P70" s="201">
        <v>0</v>
      </c>
      <c r="Q70" s="181">
        <f t="shared" si="204"/>
        <v>0</v>
      </c>
      <c r="R70" s="5"/>
      <c r="S70" s="5"/>
      <c r="T70" s="5"/>
      <c r="U70" s="201">
        <v>0</v>
      </c>
      <c r="V70" s="181">
        <f t="shared" si="205"/>
        <v>0</v>
      </c>
      <c r="W70" s="5"/>
      <c r="X70" s="5"/>
      <c r="Y70" s="5"/>
      <c r="AA70" s="10" t="s">
        <v>240</v>
      </c>
    </row>
    <row r="71" spans="1:27" ht="19.5" hidden="1">
      <c r="A71" s="57"/>
      <c r="B71" s="58" t="s">
        <v>268</v>
      </c>
      <c r="C71" s="66" t="s">
        <v>58</v>
      </c>
      <c r="D71" s="201">
        <v>752</v>
      </c>
      <c r="E71" s="3">
        <f t="shared" si="157"/>
        <v>0</v>
      </c>
      <c r="F71" s="201">
        <v>376</v>
      </c>
      <c r="G71" s="181">
        <f t="shared" si="202"/>
        <v>0</v>
      </c>
      <c r="H71" s="5"/>
      <c r="I71" s="5"/>
      <c r="J71" s="5"/>
      <c r="K71" s="201">
        <v>376</v>
      </c>
      <c r="L71" s="181">
        <f t="shared" si="203"/>
        <v>0</v>
      </c>
      <c r="M71" s="5"/>
      <c r="N71" s="5"/>
      <c r="O71" s="5"/>
      <c r="P71" s="201">
        <v>0</v>
      </c>
      <c r="Q71" s="181">
        <f t="shared" si="204"/>
        <v>0</v>
      </c>
      <c r="R71" s="5"/>
      <c r="S71" s="5"/>
      <c r="T71" s="5"/>
      <c r="U71" s="201">
        <v>0</v>
      </c>
      <c r="V71" s="181">
        <f t="shared" si="205"/>
        <v>0</v>
      </c>
      <c r="W71" s="5"/>
      <c r="X71" s="5"/>
      <c r="Y71" s="5"/>
      <c r="AA71" s="10" t="s">
        <v>240</v>
      </c>
    </row>
    <row r="72" spans="1:27" hidden="1">
      <c r="A72" s="57"/>
      <c r="B72" s="59" t="s">
        <v>362</v>
      </c>
      <c r="C72" s="56" t="s">
        <v>58</v>
      </c>
      <c r="D72" s="2">
        <v>8828</v>
      </c>
      <c r="E72" s="3">
        <f t="shared" si="157"/>
        <v>0</v>
      </c>
      <c r="F72" s="2">
        <v>2156</v>
      </c>
      <c r="G72" s="5">
        <f>SUM(G73:G76)</f>
        <v>0</v>
      </c>
      <c r="H72" s="5">
        <f t="shared" ref="H72" si="206">SUM(H73:H76)</f>
        <v>0</v>
      </c>
      <c r="I72" s="5">
        <f t="shared" ref="I72" si="207">SUM(I73:I76)</f>
        <v>0</v>
      </c>
      <c r="J72" s="5">
        <f t="shared" ref="J72" si="208">SUM(J73:J76)</f>
        <v>0</v>
      </c>
      <c r="K72" s="2">
        <v>2222</v>
      </c>
      <c r="L72" s="5">
        <f>SUM(L73:L76)</f>
        <v>0</v>
      </c>
      <c r="M72" s="5">
        <f t="shared" ref="M72" si="209">SUM(M73:M76)</f>
        <v>0</v>
      </c>
      <c r="N72" s="5">
        <f t="shared" ref="N72" si="210">SUM(N73:N76)</f>
        <v>0</v>
      </c>
      <c r="O72" s="5">
        <f t="shared" ref="O72" si="211">SUM(O73:O76)</f>
        <v>0</v>
      </c>
      <c r="P72" s="2">
        <v>2222</v>
      </c>
      <c r="Q72" s="5">
        <f>SUM(Q73:Q76)</f>
        <v>0</v>
      </c>
      <c r="R72" s="5">
        <f t="shared" ref="R72" si="212">SUM(R73:R76)</f>
        <v>0</v>
      </c>
      <c r="S72" s="5">
        <f t="shared" ref="S72" si="213">SUM(S73:S76)</f>
        <v>0</v>
      </c>
      <c r="T72" s="5">
        <f t="shared" ref="T72" si="214">SUM(T73:T76)</f>
        <v>0</v>
      </c>
      <c r="U72" s="2">
        <v>2228</v>
      </c>
      <c r="V72" s="5">
        <f>SUM(V73:V76)</f>
        <v>0</v>
      </c>
      <c r="W72" s="5">
        <f t="shared" ref="W72:Y72" si="215">SUM(W73:W76)</f>
        <v>0</v>
      </c>
      <c r="X72" s="5">
        <f t="shared" si="215"/>
        <v>0</v>
      </c>
      <c r="Y72" s="5">
        <f t="shared" si="215"/>
        <v>0</v>
      </c>
      <c r="Z72" s="13" t="s">
        <v>361</v>
      </c>
      <c r="AA72" s="10"/>
    </row>
    <row r="73" spans="1:27" ht="19.5" hidden="1">
      <c r="A73" s="57"/>
      <c r="B73" s="58" t="s">
        <v>265</v>
      </c>
      <c r="C73" s="66" t="s">
        <v>58</v>
      </c>
      <c r="D73" s="201">
        <v>4326</v>
      </c>
      <c r="E73" s="3">
        <f t="shared" si="157"/>
        <v>0</v>
      </c>
      <c r="F73" s="201">
        <v>1100</v>
      </c>
      <c r="G73" s="181">
        <f t="shared" ref="G73:G79" si="216">SUM(H73:J73)</f>
        <v>0</v>
      </c>
      <c r="H73" s="5"/>
      <c r="I73" s="5"/>
      <c r="J73" s="5"/>
      <c r="K73" s="201">
        <v>1080</v>
      </c>
      <c r="L73" s="181">
        <f t="shared" ref="L73:L79" si="217">SUM(M73:O73)</f>
        <v>0</v>
      </c>
      <c r="M73" s="5"/>
      <c r="N73" s="5"/>
      <c r="O73" s="5"/>
      <c r="P73" s="201">
        <v>1070</v>
      </c>
      <c r="Q73" s="181">
        <f t="shared" ref="Q73:Q79" si="218">SUM(R73:T73)</f>
        <v>0</v>
      </c>
      <c r="R73" s="5"/>
      <c r="S73" s="5"/>
      <c r="T73" s="5"/>
      <c r="U73" s="201">
        <v>1076</v>
      </c>
      <c r="V73" s="181">
        <f t="shared" ref="V73:V79" si="219">SUM(W73:Y73)</f>
        <v>0</v>
      </c>
      <c r="W73" s="5"/>
      <c r="X73" s="5"/>
      <c r="Y73" s="5"/>
      <c r="AA73" s="10" t="s">
        <v>240</v>
      </c>
    </row>
    <row r="74" spans="1:27" ht="19.5" hidden="1">
      <c r="A74" s="57"/>
      <c r="B74" s="58" t="s">
        <v>266</v>
      </c>
      <c r="C74" s="66" t="s">
        <v>58</v>
      </c>
      <c r="D74" s="201">
        <v>1910</v>
      </c>
      <c r="E74" s="3">
        <f t="shared" si="157"/>
        <v>0</v>
      </c>
      <c r="F74" s="201">
        <v>480</v>
      </c>
      <c r="G74" s="181">
        <f t="shared" si="216"/>
        <v>0</v>
      </c>
      <c r="H74" s="5"/>
      <c r="I74" s="5"/>
      <c r="J74" s="5"/>
      <c r="K74" s="201">
        <v>470</v>
      </c>
      <c r="L74" s="181">
        <f t="shared" si="217"/>
        <v>0</v>
      </c>
      <c r="M74" s="5"/>
      <c r="N74" s="5"/>
      <c r="O74" s="5"/>
      <c r="P74" s="201">
        <v>480</v>
      </c>
      <c r="Q74" s="181">
        <f t="shared" si="218"/>
        <v>0</v>
      </c>
      <c r="R74" s="5"/>
      <c r="S74" s="5"/>
      <c r="T74" s="5"/>
      <c r="U74" s="201">
        <v>480</v>
      </c>
      <c r="V74" s="181">
        <f t="shared" si="219"/>
        <v>0</v>
      </c>
      <c r="W74" s="5"/>
      <c r="X74" s="5"/>
      <c r="Y74" s="5"/>
      <c r="AA74" s="10" t="s">
        <v>240</v>
      </c>
    </row>
    <row r="75" spans="1:27" ht="19.5" hidden="1">
      <c r="A75" s="57"/>
      <c r="B75" s="58" t="s">
        <v>267</v>
      </c>
      <c r="C75" s="66" t="s">
        <v>58</v>
      </c>
      <c r="D75" s="201">
        <v>54</v>
      </c>
      <c r="E75" s="3">
        <f t="shared" si="157"/>
        <v>0</v>
      </c>
      <c r="F75" s="201">
        <v>12</v>
      </c>
      <c r="G75" s="181">
        <f t="shared" si="216"/>
        <v>0</v>
      </c>
      <c r="H75" s="5"/>
      <c r="I75" s="5"/>
      <c r="J75" s="5"/>
      <c r="K75" s="201">
        <v>14</v>
      </c>
      <c r="L75" s="181">
        <f t="shared" si="217"/>
        <v>0</v>
      </c>
      <c r="M75" s="5"/>
      <c r="N75" s="5"/>
      <c r="O75" s="5"/>
      <c r="P75" s="201">
        <v>14</v>
      </c>
      <c r="Q75" s="181">
        <f t="shared" si="218"/>
        <v>0</v>
      </c>
      <c r="R75" s="5"/>
      <c r="S75" s="5"/>
      <c r="T75" s="5"/>
      <c r="U75" s="201">
        <v>14</v>
      </c>
      <c r="V75" s="181">
        <f t="shared" si="219"/>
        <v>0</v>
      </c>
      <c r="W75" s="5"/>
      <c r="X75" s="5"/>
      <c r="Y75" s="5"/>
      <c r="AA75" s="10" t="s">
        <v>240</v>
      </c>
    </row>
    <row r="76" spans="1:27" ht="19.5" hidden="1">
      <c r="A76" s="57"/>
      <c r="B76" s="58" t="s">
        <v>268</v>
      </c>
      <c r="C76" s="66" t="s">
        <v>58</v>
      </c>
      <c r="D76" s="201">
        <v>2538</v>
      </c>
      <c r="E76" s="3">
        <f t="shared" si="157"/>
        <v>0</v>
      </c>
      <c r="F76" s="201">
        <v>564</v>
      </c>
      <c r="G76" s="181">
        <f t="shared" si="216"/>
        <v>0</v>
      </c>
      <c r="H76" s="5"/>
      <c r="I76" s="5"/>
      <c r="J76" s="5"/>
      <c r="K76" s="201">
        <v>658</v>
      </c>
      <c r="L76" s="181">
        <f t="shared" si="217"/>
        <v>0</v>
      </c>
      <c r="M76" s="5"/>
      <c r="N76" s="5"/>
      <c r="O76" s="5"/>
      <c r="P76" s="201">
        <v>658</v>
      </c>
      <c r="Q76" s="181">
        <f t="shared" si="218"/>
        <v>0</v>
      </c>
      <c r="R76" s="5"/>
      <c r="S76" s="5"/>
      <c r="T76" s="5"/>
      <c r="U76" s="201">
        <v>658</v>
      </c>
      <c r="V76" s="181">
        <f t="shared" si="219"/>
        <v>0</v>
      </c>
      <c r="W76" s="5"/>
      <c r="X76" s="5"/>
      <c r="Y76" s="5"/>
      <c r="AA76" s="10" t="s">
        <v>240</v>
      </c>
    </row>
    <row r="77" spans="1:27" hidden="1">
      <c r="A77" s="52"/>
      <c r="B77" s="55" t="s">
        <v>269</v>
      </c>
      <c r="C77" s="56" t="s">
        <v>55</v>
      </c>
      <c r="D77" s="2">
        <v>100</v>
      </c>
      <c r="E77" s="3">
        <f t="shared" si="157"/>
        <v>0</v>
      </c>
      <c r="F77" s="2">
        <v>0</v>
      </c>
      <c r="G77" s="181">
        <f t="shared" si="216"/>
        <v>0</v>
      </c>
      <c r="H77" s="5"/>
      <c r="I77" s="5"/>
      <c r="J77" s="5"/>
      <c r="K77" s="2">
        <v>35</v>
      </c>
      <c r="L77" s="181">
        <f t="shared" si="217"/>
        <v>0</v>
      </c>
      <c r="M77" s="5"/>
      <c r="N77" s="5"/>
      <c r="O77" s="5"/>
      <c r="P77" s="2">
        <v>35</v>
      </c>
      <c r="Q77" s="181">
        <f t="shared" si="218"/>
        <v>0</v>
      </c>
      <c r="R77" s="5"/>
      <c r="S77" s="5"/>
      <c r="T77" s="5"/>
      <c r="U77" s="2">
        <v>30</v>
      </c>
      <c r="V77" s="181">
        <f t="shared" si="219"/>
        <v>0</v>
      </c>
      <c r="W77" s="5"/>
      <c r="X77" s="5"/>
      <c r="Y77" s="5"/>
      <c r="AA77" s="10" t="s">
        <v>240</v>
      </c>
    </row>
    <row r="78" spans="1:27" hidden="1">
      <c r="A78" s="52"/>
      <c r="B78" s="55" t="s">
        <v>59</v>
      </c>
      <c r="C78" s="56" t="s">
        <v>55</v>
      </c>
      <c r="D78" s="4">
        <v>16574</v>
      </c>
      <c r="E78" s="3">
        <f t="shared" si="157"/>
        <v>0</v>
      </c>
      <c r="F78" s="4">
        <v>4100</v>
      </c>
      <c r="G78" s="181">
        <f t="shared" si="216"/>
        <v>0</v>
      </c>
      <c r="H78" s="5"/>
      <c r="I78" s="5"/>
      <c r="J78" s="5"/>
      <c r="K78" s="4">
        <v>4100</v>
      </c>
      <c r="L78" s="181">
        <f t="shared" si="217"/>
        <v>0</v>
      </c>
      <c r="M78" s="5"/>
      <c r="N78" s="5"/>
      <c r="O78" s="5"/>
      <c r="P78" s="4">
        <v>4187</v>
      </c>
      <c r="Q78" s="181">
        <f t="shared" si="218"/>
        <v>0</v>
      </c>
      <c r="R78" s="5"/>
      <c r="S78" s="5"/>
      <c r="T78" s="5"/>
      <c r="U78" s="4">
        <v>4187</v>
      </c>
      <c r="V78" s="181">
        <f t="shared" si="219"/>
        <v>0</v>
      </c>
      <c r="W78" s="5"/>
      <c r="X78" s="5"/>
      <c r="Y78" s="5"/>
      <c r="AA78" s="10" t="s">
        <v>241</v>
      </c>
    </row>
    <row r="79" spans="1:27">
      <c r="A79" s="60"/>
      <c r="B79" s="54" t="s">
        <v>270</v>
      </c>
      <c r="C79" s="56" t="s">
        <v>60</v>
      </c>
      <c r="D79" s="4">
        <v>1630</v>
      </c>
      <c r="E79" s="3">
        <f t="shared" si="157"/>
        <v>122</v>
      </c>
      <c r="F79" s="4">
        <v>500</v>
      </c>
      <c r="G79" s="181">
        <f t="shared" si="216"/>
        <v>0</v>
      </c>
      <c r="H79" s="5"/>
      <c r="I79" s="5"/>
      <c r="J79" s="5"/>
      <c r="K79" s="4">
        <v>600</v>
      </c>
      <c r="L79" s="181">
        <f t="shared" si="217"/>
        <v>0</v>
      </c>
      <c r="M79" s="5"/>
      <c r="N79" s="5"/>
      <c r="O79" s="5"/>
      <c r="P79" s="4">
        <v>390</v>
      </c>
      <c r="Q79" s="181">
        <f t="shared" si="218"/>
        <v>0</v>
      </c>
      <c r="R79" s="5"/>
      <c r="S79" s="5"/>
      <c r="T79" s="5"/>
      <c r="U79" s="4">
        <v>140</v>
      </c>
      <c r="V79" s="181">
        <f t="shared" si="219"/>
        <v>122</v>
      </c>
      <c r="W79" s="5"/>
      <c r="X79" s="5"/>
      <c r="Y79" s="253">
        <v>122</v>
      </c>
      <c r="AA79" s="10" t="s">
        <v>242</v>
      </c>
    </row>
    <row r="80" spans="1:27" hidden="1">
      <c r="A80" s="60"/>
      <c r="B80" s="54" t="s">
        <v>61</v>
      </c>
      <c r="C80" s="56" t="s">
        <v>62</v>
      </c>
      <c r="D80" s="4">
        <f>D81+D88</f>
        <v>7620</v>
      </c>
      <c r="E80" s="3">
        <f t="shared" si="157"/>
        <v>0</v>
      </c>
      <c r="F80" s="4">
        <f t="shared" ref="F80" si="220">F81+F88</f>
        <v>950</v>
      </c>
      <c r="G80" s="5">
        <f>SUM(G81,G88)</f>
        <v>0</v>
      </c>
      <c r="H80" s="5">
        <f t="shared" ref="H80" si="221">SUM(H81,H88)</f>
        <v>0</v>
      </c>
      <c r="I80" s="5">
        <f t="shared" ref="I80" si="222">SUM(I81,I88)</f>
        <v>0</v>
      </c>
      <c r="J80" s="5">
        <f t="shared" ref="J80" si="223">SUM(J81,J88)</f>
        <v>0</v>
      </c>
      <c r="K80" s="4">
        <f t="shared" ref="K80" si="224">K81+K88</f>
        <v>1290</v>
      </c>
      <c r="L80" s="5">
        <f>SUM(L81,L88)</f>
        <v>0</v>
      </c>
      <c r="M80" s="5">
        <f t="shared" ref="M80" si="225">SUM(M81,M88)</f>
        <v>0</v>
      </c>
      <c r="N80" s="5">
        <f t="shared" ref="N80" si="226">SUM(N81,N88)</f>
        <v>0</v>
      </c>
      <c r="O80" s="5">
        <f t="shared" ref="O80" si="227">SUM(O81,O88)</f>
        <v>0</v>
      </c>
      <c r="P80" s="4">
        <f t="shared" ref="P80" si="228">P81+P88</f>
        <v>2810</v>
      </c>
      <c r="Q80" s="5">
        <f>SUM(Q81,Q88)</f>
        <v>0</v>
      </c>
      <c r="R80" s="5">
        <f t="shared" ref="R80" si="229">SUM(R81,R88)</f>
        <v>0</v>
      </c>
      <c r="S80" s="5">
        <f t="shared" ref="S80" si="230">SUM(S81,S88)</f>
        <v>0</v>
      </c>
      <c r="T80" s="5">
        <f t="shared" ref="T80" si="231">SUM(T81,T88)</f>
        <v>0</v>
      </c>
      <c r="U80" s="4">
        <f t="shared" ref="U80" si="232">U81+U88</f>
        <v>2570</v>
      </c>
      <c r="V80" s="5">
        <f>SUM(V81,V88)</f>
        <v>0</v>
      </c>
      <c r="W80" s="5">
        <f t="shared" ref="W80:Y80" si="233">SUM(W81,W88)</f>
        <v>0</v>
      </c>
      <c r="X80" s="5">
        <f t="shared" si="233"/>
        <v>0</v>
      </c>
      <c r="Y80" s="5">
        <f t="shared" si="233"/>
        <v>0</v>
      </c>
      <c r="Z80" s="13" t="s">
        <v>365</v>
      </c>
      <c r="AA80" s="61"/>
    </row>
    <row r="81" spans="1:27" s="63" customFormat="1" hidden="1">
      <c r="A81" s="62"/>
      <c r="B81" s="59" t="s">
        <v>363</v>
      </c>
      <c r="C81" s="56" t="s">
        <v>62</v>
      </c>
      <c r="D81" s="4">
        <v>4800</v>
      </c>
      <c r="E81" s="3">
        <f t="shared" si="157"/>
        <v>0</v>
      </c>
      <c r="F81" s="4">
        <v>950</v>
      </c>
      <c r="G81" s="5">
        <f>SUM(G82,G85)</f>
        <v>0</v>
      </c>
      <c r="H81" s="5">
        <f t="shared" ref="H81" si="234">SUM(H82,H85)</f>
        <v>0</v>
      </c>
      <c r="I81" s="5">
        <f t="shared" ref="I81" si="235">SUM(I82,I85)</f>
        <v>0</v>
      </c>
      <c r="J81" s="5">
        <f t="shared" ref="J81" si="236">SUM(J82,J85)</f>
        <v>0</v>
      </c>
      <c r="K81" s="4">
        <v>1290</v>
      </c>
      <c r="L81" s="5">
        <f>SUM(L82,L85)</f>
        <v>0</v>
      </c>
      <c r="M81" s="5">
        <f t="shared" ref="M81" si="237">SUM(M82,M85)</f>
        <v>0</v>
      </c>
      <c r="N81" s="5">
        <f t="shared" ref="N81" si="238">SUM(N82,N85)</f>
        <v>0</v>
      </c>
      <c r="O81" s="5">
        <f t="shared" ref="O81" si="239">SUM(O82,O85)</f>
        <v>0</v>
      </c>
      <c r="P81" s="4">
        <v>1400</v>
      </c>
      <c r="Q81" s="5">
        <f>SUM(Q82,Q85)</f>
        <v>0</v>
      </c>
      <c r="R81" s="5">
        <f t="shared" ref="R81" si="240">SUM(R82,R85)</f>
        <v>0</v>
      </c>
      <c r="S81" s="5">
        <f t="shared" ref="S81" si="241">SUM(S82,S85)</f>
        <v>0</v>
      </c>
      <c r="T81" s="5">
        <f t="shared" ref="T81" si="242">SUM(T82,T85)</f>
        <v>0</v>
      </c>
      <c r="U81" s="4">
        <v>1160</v>
      </c>
      <c r="V81" s="5">
        <f>SUM(V82,V85)</f>
        <v>0</v>
      </c>
      <c r="W81" s="5">
        <f t="shared" ref="W81:Y81" si="243">SUM(W82,W85)</f>
        <v>0</v>
      </c>
      <c r="X81" s="5">
        <f t="shared" si="243"/>
        <v>0</v>
      </c>
      <c r="Y81" s="5">
        <f t="shared" si="243"/>
        <v>0</v>
      </c>
      <c r="Z81" s="13" t="s">
        <v>366</v>
      </c>
      <c r="AA81" s="61"/>
    </row>
    <row r="82" spans="1:27" s="63" customFormat="1" ht="34.5" hidden="1">
      <c r="A82" s="62"/>
      <c r="B82" s="64" t="s">
        <v>364</v>
      </c>
      <c r="C82" s="66" t="s">
        <v>62</v>
      </c>
      <c r="D82" s="4">
        <v>2600</v>
      </c>
      <c r="E82" s="3">
        <f t="shared" si="157"/>
        <v>0</v>
      </c>
      <c r="F82" s="4">
        <v>620</v>
      </c>
      <c r="G82" s="5">
        <f>SUM(G83:G84)</f>
        <v>0</v>
      </c>
      <c r="H82" s="5">
        <f t="shared" ref="H82" si="244">SUM(H83:H84)</f>
        <v>0</v>
      </c>
      <c r="I82" s="5">
        <f t="shared" ref="I82" si="245">SUM(I83:I84)</f>
        <v>0</v>
      </c>
      <c r="J82" s="5">
        <f t="shared" ref="J82" si="246">SUM(J83:J84)</f>
        <v>0</v>
      </c>
      <c r="K82" s="4">
        <v>740</v>
      </c>
      <c r="L82" s="5">
        <f>SUM(L83:L84)</f>
        <v>0</v>
      </c>
      <c r="M82" s="5">
        <f t="shared" ref="M82" si="247">SUM(M83:M84)</f>
        <v>0</v>
      </c>
      <c r="N82" s="5">
        <f t="shared" ref="N82" si="248">SUM(N83:N84)</f>
        <v>0</v>
      </c>
      <c r="O82" s="5">
        <f t="shared" ref="O82" si="249">SUM(O83:O84)</f>
        <v>0</v>
      </c>
      <c r="P82" s="4">
        <v>740</v>
      </c>
      <c r="Q82" s="5">
        <f>SUM(Q83:Q84)</f>
        <v>0</v>
      </c>
      <c r="R82" s="5">
        <f t="shared" ref="R82" si="250">SUM(R83:R84)</f>
        <v>0</v>
      </c>
      <c r="S82" s="5">
        <f t="shared" ref="S82" si="251">SUM(S83:S84)</f>
        <v>0</v>
      </c>
      <c r="T82" s="5">
        <f t="shared" ref="T82" si="252">SUM(T83:T84)</f>
        <v>0</v>
      </c>
      <c r="U82" s="4">
        <v>500</v>
      </c>
      <c r="V82" s="5">
        <f>SUM(V83:V84)</f>
        <v>0</v>
      </c>
      <c r="W82" s="5">
        <f t="shared" ref="W82:Y82" si="253">SUM(W83:W84)</f>
        <v>0</v>
      </c>
      <c r="X82" s="5">
        <f t="shared" si="253"/>
        <v>0</v>
      </c>
      <c r="Y82" s="5">
        <f t="shared" si="253"/>
        <v>0</v>
      </c>
      <c r="Z82" s="13" t="s">
        <v>367</v>
      </c>
      <c r="AA82" s="61"/>
    </row>
    <row r="83" spans="1:27" ht="34.5" hidden="1">
      <c r="A83" s="57"/>
      <c r="B83" s="58" t="s">
        <v>265</v>
      </c>
      <c r="C83" s="66" t="s">
        <v>62</v>
      </c>
      <c r="D83" s="4">
        <v>800</v>
      </c>
      <c r="E83" s="3">
        <f t="shared" si="157"/>
        <v>0</v>
      </c>
      <c r="F83" s="4">
        <v>220</v>
      </c>
      <c r="G83" s="181">
        <f t="shared" ref="G83:G84" si="254">SUM(H83:J83)</f>
        <v>0</v>
      </c>
      <c r="H83" s="5"/>
      <c r="I83" s="5"/>
      <c r="J83" s="5"/>
      <c r="K83" s="4">
        <v>240</v>
      </c>
      <c r="L83" s="181">
        <f t="shared" ref="L83:L84" si="255">SUM(M83:O83)</f>
        <v>0</v>
      </c>
      <c r="M83" s="5"/>
      <c r="N83" s="5"/>
      <c r="O83" s="5"/>
      <c r="P83" s="4">
        <v>240</v>
      </c>
      <c r="Q83" s="181">
        <f t="shared" ref="Q83:Q84" si="256">SUM(R83:T83)</f>
        <v>0</v>
      </c>
      <c r="R83" s="5"/>
      <c r="S83" s="5"/>
      <c r="T83" s="5"/>
      <c r="U83" s="4">
        <v>100</v>
      </c>
      <c r="V83" s="181">
        <f t="shared" ref="V83:V84" si="257">SUM(W83:Y83)</f>
        <v>0</v>
      </c>
      <c r="W83" s="5"/>
      <c r="X83" s="5"/>
      <c r="Y83" s="5"/>
      <c r="AA83" s="61" t="s">
        <v>243</v>
      </c>
    </row>
    <row r="84" spans="1:27" ht="34.5" hidden="1">
      <c r="A84" s="57"/>
      <c r="B84" s="58" t="s">
        <v>271</v>
      </c>
      <c r="C84" s="66" t="s">
        <v>62</v>
      </c>
      <c r="D84" s="4">
        <v>1800</v>
      </c>
      <c r="E84" s="3">
        <f t="shared" si="157"/>
        <v>0</v>
      </c>
      <c r="F84" s="4">
        <v>400</v>
      </c>
      <c r="G84" s="181">
        <f t="shared" si="254"/>
        <v>0</v>
      </c>
      <c r="H84" s="5"/>
      <c r="I84" s="5"/>
      <c r="J84" s="5"/>
      <c r="K84" s="4">
        <v>500</v>
      </c>
      <c r="L84" s="181">
        <f t="shared" si="255"/>
        <v>0</v>
      </c>
      <c r="M84" s="5"/>
      <c r="N84" s="5"/>
      <c r="O84" s="5"/>
      <c r="P84" s="4">
        <v>500</v>
      </c>
      <c r="Q84" s="181">
        <f t="shared" si="256"/>
        <v>0</v>
      </c>
      <c r="R84" s="5"/>
      <c r="S84" s="5"/>
      <c r="T84" s="5"/>
      <c r="U84" s="4">
        <v>400</v>
      </c>
      <c r="V84" s="181">
        <f t="shared" si="257"/>
        <v>0</v>
      </c>
      <c r="W84" s="5"/>
      <c r="X84" s="5"/>
      <c r="Y84" s="5"/>
      <c r="AA84" s="61" t="s">
        <v>243</v>
      </c>
    </row>
    <row r="85" spans="1:27" ht="34.5" hidden="1">
      <c r="A85" s="52"/>
      <c r="B85" s="65" t="s">
        <v>64</v>
      </c>
      <c r="C85" s="66" t="s">
        <v>62</v>
      </c>
      <c r="D85" s="4">
        <v>2200</v>
      </c>
      <c r="E85" s="3">
        <f t="shared" si="157"/>
        <v>0</v>
      </c>
      <c r="F85" s="4">
        <v>330</v>
      </c>
      <c r="G85" s="5">
        <f>SUM(G86:G87)</f>
        <v>0</v>
      </c>
      <c r="H85" s="5">
        <f t="shared" ref="H85" si="258">SUM(H86:H87)</f>
        <v>0</v>
      </c>
      <c r="I85" s="5">
        <f t="shared" ref="I85" si="259">SUM(I86:I87)</f>
        <v>0</v>
      </c>
      <c r="J85" s="5">
        <f t="shared" ref="J85" si="260">SUM(J86:J87)</f>
        <v>0</v>
      </c>
      <c r="K85" s="4">
        <v>550</v>
      </c>
      <c r="L85" s="5">
        <f>SUM(L86:L87)</f>
        <v>0</v>
      </c>
      <c r="M85" s="5">
        <f t="shared" ref="M85" si="261">SUM(M86:M87)</f>
        <v>0</v>
      </c>
      <c r="N85" s="5">
        <f t="shared" ref="N85" si="262">SUM(N86:N87)</f>
        <v>0</v>
      </c>
      <c r="O85" s="5">
        <f t="shared" ref="O85" si="263">SUM(O86:O87)</f>
        <v>0</v>
      </c>
      <c r="P85" s="4">
        <v>660</v>
      </c>
      <c r="Q85" s="5">
        <f>SUM(Q86:Q87)</f>
        <v>0</v>
      </c>
      <c r="R85" s="5">
        <f t="shared" ref="R85" si="264">SUM(R86:R87)</f>
        <v>0</v>
      </c>
      <c r="S85" s="5">
        <f t="shared" ref="S85" si="265">SUM(S86:S87)</f>
        <v>0</v>
      </c>
      <c r="T85" s="5">
        <f t="shared" ref="T85" si="266">SUM(T86:T87)</f>
        <v>0</v>
      </c>
      <c r="U85" s="4">
        <v>660</v>
      </c>
      <c r="V85" s="5">
        <f>SUM(V86:V87)</f>
        <v>0</v>
      </c>
      <c r="W85" s="5">
        <f t="shared" ref="W85:Y85" si="267">SUM(W86:W87)</f>
        <v>0</v>
      </c>
      <c r="X85" s="5">
        <f t="shared" si="267"/>
        <v>0</v>
      </c>
      <c r="Y85" s="5">
        <f t="shared" si="267"/>
        <v>0</v>
      </c>
      <c r="Z85" s="13" t="s">
        <v>368</v>
      </c>
      <c r="AA85" s="61"/>
    </row>
    <row r="86" spans="1:27" ht="34.5" hidden="1">
      <c r="A86" s="57"/>
      <c r="B86" s="58" t="s">
        <v>265</v>
      </c>
      <c r="C86" s="66" t="s">
        <v>62</v>
      </c>
      <c r="D86" s="4">
        <v>200</v>
      </c>
      <c r="E86" s="3">
        <f t="shared" si="157"/>
        <v>0</v>
      </c>
      <c r="F86" s="4">
        <v>30</v>
      </c>
      <c r="G86" s="181">
        <f t="shared" ref="G86:G88" si="268">SUM(H86:J86)</f>
        <v>0</v>
      </c>
      <c r="H86" s="5"/>
      <c r="I86" s="5"/>
      <c r="J86" s="255"/>
      <c r="K86" s="4">
        <v>50</v>
      </c>
      <c r="L86" s="181">
        <f t="shared" ref="L86:L88" si="269">SUM(M86:O86)</f>
        <v>0</v>
      </c>
      <c r="M86" s="5"/>
      <c r="N86" s="5"/>
      <c r="O86" s="255"/>
      <c r="P86" s="4">
        <v>60</v>
      </c>
      <c r="Q86" s="181">
        <f t="shared" ref="Q86:Q88" si="270">SUM(R86:T86)</f>
        <v>0</v>
      </c>
      <c r="R86" s="5"/>
      <c r="S86" s="5"/>
      <c r="T86" s="255"/>
      <c r="U86" s="4">
        <v>60</v>
      </c>
      <c r="V86" s="181">
        <f t="shared" ref="V86:V88" si="271">SUM(W86:Y86)</f>
        <v>0</v>
      </c>
      <c r="W86" s="5"/>
      <c r="X86" s="5"/>
      <c r="Y86" s="255"/>
      <c r="AA86" s="61" t="s">
        <v>243</v>
      </c>
    </row>
    <row r="87" spans="1:27" ht="34.5" hidden="1">
      <c r="A87" s="57"/>
      <c r="B87" s="58" t="s">
        <v>271</v>
      </c>
      <c r="C87" s="66" t="s">
        <v>62</v>
      </c>
      <c r="D87" s="4">
        <v>2000</v>
      </c>
      <c r="E87" s="3">
        <f t="shared" si="157"/>
        <v>0</v>
      </c>
      <c r="F87" s="4">
        <v>300</v>
      </c>
      <c r="G87" s="181">
        <f t="shared" si="268"/>
        <v>0</v>
      </c>
      <c r="H87" s="5"/>
      <c r="I87" s="5"/>
      <c r="J87" s="5"/>
      <c r="K87" s="4">
        <v>500</v>
      </c>
      <c r="L87" s="181">
        <f t="shared" si="269"/>
        <v>0</v>
      </c>
      <c r="M87" s="5"/>
      <c r="N87" s="5"/>
      <c r="O87" s="5"/>
      <c r="P87" s="4">
        <v>600</v>
      </c>
      <c r="Q87" s="181">
        <f t="shared" si="270"/>
        <v>0</v>
      </c>
      <c r="R87" s="5"/>
      <c r="S87" s="5"/>
      <c r="T87" s="5"/>
      <c r="U87" s="4">
        <v>600</v>
      </c>
      <c r="V87" s="181">
        <f t="shared" si="271"/>
        <v>0</v>
      </c>
      <c r="W87" s="5"/>
      <c r="X87" s="5"/>
      <c r="Y87" s="5"/>
      <c r="Z87" s="202"/>
      <c r="AA87" s="61" t="s">
        <v>243</v>
      </c>
    </row>
    <row r="88" spans="1:27" hidden="1">
      <c r="A88" s="52"/>
      <c r="B88" s="55" t="s">
        <v>65</v>
      </c>
      <c r="C88" s="56" t="s">
        <v>62</v>
      </c>
      <c r="D88" s="2">
        <v>2820</v>
      </c>
      <c r="E88" s="3">
        <f t="shared" si="157"/>
        <v>0</v>
      </c>
      <c r="F88" s="2">
        <v>0</v>
      </c>
      <c r="G88" s="181">
        <f t="shared" si="268"/>
        <v>0</v>
      </c>
      <c r="H88" s="5"/>
      <c r="I88" s="5"/>
      <c r="J88" s="5"/>
      <c r="K88" s="2">
        <v>0</v>
      </c>
      <c r="L88" s="181">
        <f t="shared" si="269"/>
        <v>0</v>
      </c>
      <c r="M88" s="5"/>
      <c r="N88" s="5"/>
      <c r="O88" s="5"/>
      <c r="P88" s="2">
        <v>1410</v>
      </c>
      <c r="Q88" s="181">
        <f t="shared" si="270"/>
        <v>0</v>
      </c>
      <c r="R88" s="5"/>
      <c r="S88" s="5"/>
      <c r="T88" s="5"/>
      <c r="U88" s="2">
        <v>1410</v>
      </c>
      <c r="V88" s="181">
        <f t="shared" si="271"/>
        <v>0</v>
      </c>
      <c r="W88" s="5"/>
      <c r="X88" s="5"/>
      <c r="Y88" s="5"/>
      <c r="AA88" s="67" t="s">
        <v>241</v>
      </c>
    </row>
    <row r="89" spans="1:27" ht="34.5" hidden="1">
      <c r="A89" s="68"/>
      <c r="B89" s="69" t="s">
        <v>66</v>
      </c>
      <c r="C89" s="72" t="s">
        <v>67</v>
      </c>
      <c r="D89" s="4">
        <f>D90</f>
        <v>200</v>
      </c>
      <c r="E89" s="3">
        <f t="shared" si="157"/>
        <v>0</v>
      </c>
      <c r="F89" s="4">
        <f t="shared" ref="F89" si="272">F90</f>
        <v>12</v>
      </c>
      <c r="G89" s="5">
        <f>SUM(G90)</f>
        <v>0</v>
      </c>
      <c r="H89" s="5">
        <f t="shared" ref="H89" si="273">SUM(H90)</f>
        <v>0</v>
      </c>
      <c r="I89" s="5">
        <f t="shared" ref="I89" si="274">SUM(I90)</f>
        <v>0</v>
      </c>
      <c r="J89" s="5">
        <f t="shared" ref="J89" si="275">SUM(J90)</f>
        <v>0</v>
      </c>
      <c r="K89" s="4">
        <f t="shared" ref="K89" si="276">K90</f>
        <v>70</v>
      </c>
      <c r="L89" s="5">
        <f>SUM(L90)</f>
        <v>0</v>
      </c>
      <c r="M89" s="5">
        <f t="shared" ref="M89" si="277">SUM(M90)</f>
        <v>0</v>
      </c>
      <c r="N89" s="5">
        <f t="shared" ref="N89" si="278">SUM(N90)</f>
        <v>0</v>
      </c>
      <c r="O89" s="5">
        <f t="shared" ref="O89" si="279">SUM(O90)</f>
        <v>0</v>
      </c>
      <c r="P89" s="4">
        <f t="shared" ref="P89" si="280">P90</f>
        <v>104</v>
      </c>
      <c r="Q89" s="5">
        <f>SUM(Q90)</f>
        <v>0</v>
      </c>
      <c r="R89" s="5">
        <f t="shared" ref="R89" si="281">SUM(R90)</f>
        <v>0</v>
      </c>
      <c r="S89" s="5">
        <f t="shared" ref="S89" si="282">SUM(S90)</f>
        <v>0</v>
      </c>
      <c r="T89" s="5">
        <f t="shared" ref="T89" si="283">SUM(T90)</f>
        <v>0</v>
      </c>
      <c r="U89" s="4">
        <f t="shared" ref="U89" si="284">U90</f>
        <v>14</v>
      </c>
      <c r="V89" s="5">
        <f>SUM(V90)</f>
        <v>0</v>
      </c>
      <c r="W89" s="5">
        <f t="shared" ref="W89:Y89" si="285">SUM(W90)</f>
        <v>0</v>
      </c>
      <c r="X89" s="5">
        <f t="shared" si="285"/>
        <v>0</v>
      </c>
      <c r="Y89" s="5">
        <f t="shared" si="285"/>
        <v>0</v>
      </c>
      <c r="Z89" s="13" t="s">
        <v>369</v>
      </c>
      <c r="AA89" s="10"/>
    </row>
    <row r="90" spans="1:27" ht="34.5" hidden="1">
      <c r="A90" s="70"/>
      <c r="B90" s="71" t="s">
        <v>68</v>
      </c>
      <c r="C90" s="72" t="s">
        <v>67</v>
      </c>
      <c r="D90" s="4">
        <f>D91+D94+D98</f>
        <v>200</v>
      </c>
      <c r="E90" s="3">
        <f t="shared" si="157"/>
        <v>0</v>
      </c>
      <c r="F90" s="4">
        <f t="shared" ref="F90" si="286">F91+F94+F98</f>
        <v>12</v>
      </c>
      <c r="G90" s="5">
        <f>SUM(G91,G94,G98)</f>
        <v>0</v>
      </c>
      <c r="H90" s="5">
        <f t="shared" ref="H90" si="287">SUM(H91,H94,H98)</f>
        <v>0</v>
      </c>
      <c r="I90" s="5">
        <f t="shared" ref="I90" si="288">SUM(I91,I94,I98)</f>
        <v>0</v>
      </c>
      <c r="J90" s="5">
        <f t="shared" ref="J90" si="289">SUM(J91,J94,J98)</f>
        <v>0</v>
      </c>
      <c r="K90" s="4">
        <f t="shared" ref="K90" si="290">K91+K94+K98</f>
        <v>70</v>
      </c>
      <c r="L90" s="5">
        <f>SUM(L91,L94,L98)</f>
        <v>0</v>
      </c>
      <c r="M90" s="5">
        <f t="shared" ref="M90" si="291">SUM(M91,M94,M98)</f>
        <v>0</v>
      </c>
      <c r="N90" s="5">
        <f t="shared" ref="N90" si="292">SUM(N91,N94,N98)</f>
        <v>0</v>
      </c>
      <c r="O90" s="5">
        <f t="shared" ref="O90" si="293">SUM(O91,O94,O98)</f>
        <v>0</v>
      </c>
      <c r="P90" s="4">
        <f t="shared" ref="P90" si="294">P91+P94+P98</f>
        <v>104</v>
      </c>
      <c r="Q90" s="5">
        <f>SUM(Q91,Q94,Q98)</f>
        <v>0</v>
      </c>
      <c r="R90" s="5">
        <f t="shared" ref="R90" si="295">SUM(R91,R94,R98)</f>
        <v>0</v>
      </c>
      <c r="S90" s="5">
        <f t="shared" ref="S90" si="296">SUM(S91,S94,S98)</f>
        <v>0</v>
      </c>
      <c r="T90" s="5">
        <f t="shared" ref="T90" si="297">SUM(T91,T94,T98)</f>
        <v>0</v>
      </c>
      <c r="U90" s="4">
        <f t="shared" ref="U90" si="298">U91+U94+U98</f>
        <v>14</v>
      </c>
      <c r="V90" s="5">
        <f>SUM(V91,V94,V98)</f>
        <v>0</v>
      </c>
      <c r="W90" s="5">
        <f t="shared" ref="W90:Y90" si="299">SUM(W91,W94,W98)</f>
        <v>0</v>
      </c>
      <c r="X90" s="5">
        <f t="shared" si="299"/>
        <v>0</v>
      </c>
      <c r="Y90" s="5">
        <f t="shared" si="299"/>
        <v>0</v>
      </c>
      <c r="Z90" s="13" t="s">
        <v>370</v>
      </c>
      <c r="AA90" s="10"/>
    </row>
    <row r="91" spans="1:27" ht="37.5" hidden="1" customHeight="1">
      <c r="A91" s="52"/>
      <c r="B91" s="55" t="s">
        <v>69</v>
      </c>
      <c r="C91" s="56" t="s">
        <v>272</v>
      </c>
      <c r="D91" s="2">
        <v>35</v>
      </c>
      <c r="E91" s="3">
        <f t="shared" si="157"/>
        <v>0</v>
      </c>
      <c r="F91" s="2">
        <v>0</v>
      </c>
      <c r="G91" s="5">
        <f>SUM(G92:G93)</f>
        <v>0</v>
      </c>
      <c r="H91" s="5">
        <f t="shared" ref="H91" si="300">SUM(H92:H93)</f>
        <v>0</v>
      </c>
      <c r="I91" s="5">
        <f t="shared" ref="I91" si="301">SUM(I92:I93)</f>
        <v>0</v>
      </c>
      <c r="J91" s="5">
        <f t="shared" ref="J91" si="302">SUM(J92:J93)</f>
        <v>0</v>
      </c>
      <c r="K91" s="2">
        <v>0</v>
      </c>
      <c r="L91" s="5">
        <f>SUM(L92:L93)</f>
        <v>0</v>
      </c>
      <c r="M91" s="5">
        <f t="shared" ref="M91" si="303">SUM(M92:M93)</f>
        <v>0</v>
      </c>
      <c r="N91" s="5">
        <f t="shared" ref="N91" si="304">SUM(N92:N93)</f>
        <v>0</v>
      </c>
      <c r="O91" s="5">
        <f t="shared" ref="O91" si="305">SUM(O92:O93)</f>
        <v>0</v>
      </c>
      <c r="P91" s="2">
        <v>35</v>
      </c>
      <c r="Q91" s="5">
        <f>SUM(Q92:Q93)</f>
        <v>0</v>
      </c>
      <c r="R91" s="5">
        <f t="shared" ref="R91" si="306">SUM(R92:R93)</f>
        <v>0</v>
      </c>
      <c r="S91" s="5">
        <f t="shared" ref="S91" si="307">SUM(S92:S93)</f>
        <v>0</v>
      </c>
      <c r="T91" s="5">
        <f t="shared" ref="T91" si="308">SUM(T92:T93)</f>
        <v>0</v>
      </c>
      <c r="U91" s="2">
        <v>0</v>
      </c>
      <c r="V91" s="5">
        <f>SUM(V92:V93)</f>
        <v>0</v>
      </c>
      <c r="W91" s="5">
        <f t="shared" ref="W91:Y91" si="309">SUM(W92:W93)</f>
        <v>0</v>
      </c>
      <c r="X91" s="5">
        <f t="shared" si="309"/>
        <v>0</v>
      </c>
      <c r="Y91" s="5">
        <f t="shared" si="309"/>
        <v>0</v>
      </c>
      <c r="Z91" s="13" t="s">
        <v>371</v>
      </c>
      <c r="AA91" s="10"/>
    </row>
    <row r="92" spans="1:27" hidden="1">
      <c r="A92" s="52"/>
      <c r="B92" s="55" t="s">
        <v>70</v>
      </c>
      <c r="C92" s="56" t="s">
        <v>272</v>
      </c>
      <c r="D92" s="2">
        <v>5</v>
      </c>
      <c r="E92" s="3">
        <f t="shared" si="157"/>
        <v>0</v>
      </c>
      <c r="F92" s="2">
        <v>0</v>
      </c>
      <c r="G92" s="181">
        <f t="shared" ref="G92:G93" si="310">SUM(H92:J92)</f>
        <v>0</v>
      </c>
      <c r="H92" s="5"/>
      <c r="I92" s="5"/>
      <c r="J92" s="5"/>
      <c r="K92" s="2">
        <v>0</v>
      </c>
      <c r="L92" s="181">
        <f t="shared" ref="L92:L93" si="311">SUM(M92:O92)</f>
        <v>0</v>
      </c>
      <c r="M92" s="5"/>
      <c r="N92" s="5"/>
      <c r="O92" s="5"/>
      <c r="P92" s="2">
        <v>5</v>
      </c>
      <c r="Q92" s="181">
        <f t="shared" ref="Q92:Q93" si="312">SUM(R92:T92)</f>
        <v>0</v>
      </c>
      <c r="R92" s="5"/>
      <c r="S92" s="5"/>
      <c r="T92" s="5"/>
      <c r="U92" s="2">
        <v>0</v>
      </c>
      <c r="V92" s="181">
        <f t="shared" ref="V92:V93" si="313">SUM(W92:Y92)</f>
        <v>0</v>
      </c>
      <c r="W92" s="5"/>
      <c r="X92" s="5"/>
      <c r="Y92" s="5"/>
      <c r="AA92" s="10" t="s">
        <v>240</v>
      </c>
    </row>
    <row r="93" spans="1:27" hidden="1">
      <c r="A93" s="52"/>
      <c r="B93" s="55" t="s">
        <v>71</v>
      </c>
      <c r="C93" s="56" t="s">
        <v>272</v>
      </c>
      <c r="D93" s="2">
        <v>30</v>
      </c>
      <c r="E93" s="3">
        <f t="shared" si="157"/>
        <v>0</v>
      </c>
      <c r="F93" s="2">
        <v>0</v>
      </c>
      <c r="G93" s="181">
        <f t="shared" si="310"/>
        <v>0</v>
      </c>
      <c r="H93" s="5"/>
      <c r="I93" s="5"/>
      <c r="J93" s="5"/>
      <c r="K93" s="2">
        <v>0</v>
      </c>
      <c r="L93" s="181">
        <f t="shared" si="311"/>
        <v>0</v>
      </c>
      <c r="M93" s="5"/>
      <c r="N93" s="5"/>
      <c r="O93" s="5"/>
      <c r="P93" s="2">
        <v>30</v>
      </c>
      <c r="Q93" s="181">
        <f t="shared" si="312"/>
        <v>0</v>
      </c>
      <c r="R93" s="5"/>
      <c r="S93" s="5"/>
      <c r="T93" s="5"/>
      <c r="U93" s="2">
        <v>0</v>
      </c>
      <c r="V93" s="181">
        <f t="shared" si="313"/>
        <v>0</v>
      </c>
      <c r="W93" s="5"/>
      <c r="X93" s="5"/>
      <c r="Y93" s="5"/>
      <c r="AA93" s="10" t="s">
        <v>240</v>
      </c>
    </row>
    <row r="94" spans="1:27" hidden="1">
      <c r="A94" s="62"/>
      <c r="B94" s="59" t="s">
        <v>72</v>
      </c>
      <c r="C94" s="56" t="s">
        <v>73</v>
      </c>
      <c r="D94" s="2">
        <v>110</v>
      </c>
      <c r="E94" s="3">
        <f t="shared" si="157"/>
        <v>0</v>
      </c>
      <c r="F94" s="2">
        <v>0</v>
      </c>
      <c r="G94" s="5">
        <f>SUM(G95)</f>
        <v>0</v>
      </c>
      <c r="H94" s="5">
        <f t="shared" ref="H94" si="314">SUM(H95)</f>
        <v>0</v>
      </c>
      <c r="I94" s="5">
        <f t="shared" ref="I94" si="315">SUM(I95)</f>
        <v>0</v>
      </c>
      <c r="J94" s="5">
        <f t="shared" ref="J94" si="316">SUM(J95)</f>
        <v>0</v>
      </c>
      <c r="K94" s="2">
        <v>55</v>
      </c>
      <c r="L94" s="5">
        <f>SUM(L95)</f>
        <v>0</v>
      </c>
      <c r="M94" s="5">
        <f t="shared" ref="M94" si="317">SUM(M95)</f>
        <v>0</v>
      </c>
      <c r="N94" s="5">
        <f t="shared" ref="N94" si="318">SUM(N95)</f>
        <v>0</v>
      </c>
      <c r="O94" s="5">
        <f t="shared" ref="O94" si="319">SUM(O95)</f>
        <v>0</v>
      </c>
      <c r="P94" s="2">
        <v>55</v>
      </c>
      <c r="Q94" s="5">
        <f>SUM(Q95)</f>
        <v>0</v>
      </c>
      <c r="R94" s="5">
        <f t="shared" ref="R94" si="320">SUM(R95)</f>
        <v>0</v>
      </c>
      <c r="S94" s="5">
        <f t="shared" ref="S94" si="321">SUM(S95)</f>
        <v>0</v>
      </c>
      <c r="T94" s="5">
        <f t="shared" ref="T94" si="322">SUM(T95)</f>
        <v>0</v>
      </c>
      <c r="U94" s="2">
        <v>0</v>
      </c>
      <c r="V94" s="5">
        <f>SUM(V95)</f>
        <v>0</v>
      </c>
      <c r="W94" s="5">
        <f t="shared" ref="W94:Y94" si="323">SUM(W95)</f>
        <v>0</v>
      </c>
      <c r="X94" s="5">
        <f t="shared" si="323"/>
        <v>0</v>
      </c>
      <c r="Y94" s="5">
        <f t="shared" si="323"/>
        <v>0</v>
      </c>
      <c r="Z94" s="13" t="s">
        <v>372</v>
      </c>
    </row>
    <row r="95" spans="1:27" hidden="1">
      <c r="A95" s="57"/>
      <c r="B95" s="73" t="s">
        <v>273</v>
      </c>
      <c r="C95" s="56" t="s">
        <v>73</v>
      </c>
      <c r="D95" s="2">
        <v>110</v>
      </c>
      <c r="E95" s="3">
        <f t="shared" si="157"/>
        <v>0</v>
      </c>
      <c r="F95" s="2">
        <v>0</v>
      </c>
      <c r="G95" s="5">
        <f>SUM(G96:G97)</f>
        <v>0</v>
      </c>
      <c r="H95" s="5">
        <f t="shared" ref="H95" si="324">SUM(H96:H97)</f>
        <v>0</v>
      </c>
      <c r="I95" s="5">
        <f t="shared" ref="I95" si="325">SUM(I96:I97)</f>
        <v>0</v>
      </c>
      <c r="J95" s="5">
        <f t="shared" ref="J95" si="326">SUM(J96:J97)</f>
        <v>0</v>
      </c>
      <c r="K95" s="2">
        <v>55</v>
      </c>
      <c r="L95" s="5">
        <f>SUM(L96:L97)</f>
        <v>0</v>
      </c>
      <c r="M95" s="5">
        <f t="shared" ref="M95" si="327">SUM(M96:M97)</f>
        <v>0</v>
      </c>
      <c r="N95" s="5">
        <f t="shared" ref="N95" si="328">SUM(N96:N97)</f>
        <v>0</v>
      </c>
      <c r="O95" s="5">
        <f t="shared" ref="O95" si="329">SUM(O96:O97)</f>
        <v>0</v>
      </c>
      <c r="P95" s="2">
        <v>55</v>
      </c>
      <c r="Q95" s="5">
        <f>SUM(Q96:Q97)</f>
        <v>0</v>
      </c>
      <c r="R95" s="5">
        <f t="shared" ref="R95" si="330">SUM(R96:R97)</f>
        <v>0</v>
      </c>
      <c r="S95" s="5">
        <f t="shared" ref="S95" si="331">SUM(S96:S97)</f>
        <v>0</v>
      </c>
      <c r="T95" s="5">
        <f t="shared" ref="T95" si="332">SUM(T96:T97)</f>
        <v>0</v>
      </c>
      <c r="U95" s="2">
        <v>0</v>
      </c>
      <c r="V95" s="5">
        <f>SUM(V96:V97)</f>
        <v>0</v>
      </c>
      <c r="W95" s="5">
        <f t="shared" ref="W95:Y95" si="333">SUM(W96:W97)</f>
        <v>0</v>
      </c>
      <c r="X95" s="5">
        <f t="shared" si="333"/>
        <v>0</v>
      </c>
      <c r="Y95" s="5">
        <f t="shared" si="333"/>
        <v>0</v>
      </c>
      <c r="Z95" s="13" t="s">
        <v>373</v>
      </c>
      <c r="AA95" s="10"/>
    </row>
    <row r="96" spans="1:27" ht="19.5" hidden="1">
      <c r="A96" s="57"/>
      <c r="B96" s="58" t="s">
        <v>265</v>
      </c>
      <c r="C96" s="66" t="s">
        <v>73</v>
      </c>
      <c r="D96" s="201">
        <v>10</v>
      </c>
      <c r="E96" s="3">
        <f t="shared" si="157"/>
        <v>0</v>
      </c>
      <c r="F96" s="201">
        <v>0</v>
      </c>
      <c r="G96" s="181">
        <f t="shared" ref="G96:G97" si="334">SUM(H96:J96)</f>
        <v>0</v>
      </c>
      <c r="H96" s="5"/>
      <c r="I96" s="5"/>
      <c r="J96" s="5"/>
      <c r="K96" s="201">
        <v>5</v>
      </c>
      <c r="L96" s="181">
        <f t="shared" ref="L96:L97" si="335">SUM(M96:O96)</f>
        <v>0</v>
      </c>
      <c r="M96" s="5"/>
      <c r="N96" s="5"/>
      <c r="O96" s="5"/>
      <c r="P96" s="201">
        <v>5</v>
      </c>
      <c r="Q96" s="181">
        <f t="shared" ref="Q96:Q97" si="336">SUM(R96:T96)</f>
        <v>0</v>
      </c>
      <c r="R96" s="5"/>
      <c r="S96" s="5"/>
      <c r="T96" s="5"/>
      <c r="U96" s="201">
        <v>0</v>
      </c>
      <c r="V96" s="181">
        <f t="shared" ref="V96:V97" si="337">SUM(W96:Y96)</f>
        <v>0</v>
      </c>
      <c r="W96" s="5"/>
      <c r="X96" s="5"/>
      <c r="Y96" s="5"/>
      <c r="AA96" s="10" t="s">
        <v>240</v>
      </c>
    </row>
    <row r="97" spans="1:30" ht="19.5" hidden="1">
      <c r="A97" s="57"/>
      <c r="B97" s="58" t="s">
        <v>266</v>
      </c>
      <c r="C97" s="66" t="s">
        <v>73</v>
      </c>
      <c r="D97" s="201">
        <v>100</v>
      </c>
      <c r="E97" s="3">
        <f t="shared" si="157"/>
        <v>0</v>
      </c>
      <c r="F97" s="201">
        <v>0</v>
      </c>
      <c r="G97" s="181">
        <f t="shared" si="334"/>
        <v>0</v>
      </c>
      <c r="H97" s="5"/>
      <c r="I97" s="5"/>
      <c r="J97" s="5"/>
      <c r="K97" s="201">
        <v>50</v>
      </c>
      <c r="L97" s="181">
        <f t="shared" si="335"/>
        <v>0</v>
      </c>
      <c r="M97" s="5"/>
      <c r="N97" s="5"/>
      <c r="O97" s="5"/>
      <c r="P97" s="201">
        <v>50</v>
      </c>
      <c r="Q97" s="181">
        <f t="shared" si="336"/>
        <v>0</v>
      </c>
      <c r="R97" s="5"/>
      <c r="S97" s="5"/>
      <c r="T97" s="5"/>
      <c r="U97" s="201">
        <v>0</v>
      </c>
      <c r="V97" s="181">
        <f t="shared" si="337"/>
        <v>0</v>
      </c>
      <c r="W97" s="5"/>
      <c r="X97" s="5"/>
      <c r="Y97" s="5"/>
      <c r="AA97" s="10" t="s">
        <v>240</v>
      </c>
    </row>
    <row r="98" spans="1:30" hidden="1">
      <c r="A98" s="52"/>
      <c r="B98" s="55" t="s">
        <v>74</v>
      </c>
      <c r="C98" s="56" t="s">
        <v>73</v>
      </c>
      <c r="D98" s="2">
        <v>55</v>
      </c>
      <c r="E98" s="3">
        <f t="shared" si="157"/>
        <v>0</v>
      </c>
      <c r="F98" s="2">
        <v>12</v>
      </c>
      <c r="G98" s="5">
        <f>SUM(G99)</f>
        <v>0</v>
      </c>
      <c r="H98" s="5">
        <f t="shared" ref="H98" si="338">SUM(H99)</f>
        <v>0</v>
      </c>
      <c r="I98" s="5">
        <f t="shared" ref="I98" si="339">SUM(I99)</f>
        <v>0</v>
      </c>
      <c r="J98" s="5">
        <f t="shared" ref="J98" si="340">SUM(J99)</f>
        <v>0</v>
      </c>
      <c r="K98" s="2">
        <v>15</v>
      </c>
      <c r="L98" s="5">
        <f>SUM(L99)</f>
        <v>0</v>
      </c>
      <c r="M98" s="5">
        <f t="shared" ref="M98" si="341">SUM(M99)</f>
        <v>0</v>
      </c>
      <c r="N98" s="5">
        <f t="shared" ref="N98" si="342">SUM(N99)</f>
        <v>0</v>
      </c>
      <c r="O98" s="5">
        <f t="shared" ref="O98" si="343">SUM(O99)</f>
        <v>0</v>
      </c>
      <c r="P98" s="2">
        <v>14</v>
      </c>
      <c r="Q98" s="5">
        <f>SUM(Q99)</f>
        <v>0</v>
      </c>
      <c r="R98" s="5">
        <f t="shared" ref="R98" si="344">SUM(R99)</f>
        <v>0</v>
      </c>
      <c r="S98" s="5">
        <f t="shared" ref="S98" si="345">SUM(S99)</f>
        <v>0</v>
      </c>
      <c r="T98" s="5">
        <f t="shared" ref="T98" si="346">SUM(T99)</f>
        <v>0</v>
      </c>
      <c r="U98" s="2">
        <v>14</v>
      </c>
      <c r="V98" s="5">
        <f>SUM(V99)</f>
        <v>0</v>
      </c>
      <c r="W98" s="5">
        <f t="shared" ref="W98:Y98" si="347">SUM(W99)</f>
        <v>0</v>
      </c>
      <c r="X98" s="5">
        <f t="shared" si="347"/>
        <v>0</v>
      </c>
      <c r="Y98" s="5">
        <f t="shared" si="347"/>
        <v>0</v>
      </c>
      <c r="Z98" s="13" t="s">
        <v>374</v>
      </c>
      <c r="AA98" s="10"/>
      <c r="AC98" s="14" t="s">
        <v>251</v>
      </c>
    </row>
    <row r="99" spans="1:30" hidden="1">
      <c r="A99" s="57"/>
      <c r="B99" s="73" t="s">
        <v>273</v>
      </c>
      <c r="C99" s="56" t="s">
        <v>73</v>
      </c>
      <c r="D99" s="2">
        <v>55</v>
      </c>
      <c r="E99" s="3">
        <f t="shared" si="157"/>
        <v>0</v>
      </c>
      <c r="F99" s="2">
        <v>12</v>
      </c>
      <c r="G99" s="5">
        <f>SUM(G100:G101)</f>
        <v>0</v>
      </c>
      <c r="H99" s="5">
        <f t="shared" ref="H99" si="348">SUM(H100:H101)</f>
        <v>0</v>
      </c>
      <c r="I99" s="5">
        <f t="shared" ref="I99" si="349">SUM(I100:I101)</f>
        <v>0</v>
      </c>
      <c r="J99" s="5">
        <f t="shared" ref="J99" si="350">SUM(J100:J101)</f>
        <v>0</v>
      </c>
      <c r="K99" s="2">
        <v>15</v>
      </c>
      <c r="L99" s="5">
        <f>SUM(L100:L101)</f>
        <v>0</v>
      </c>
      <c r="M99" s="5">
        <f t="shared" ref="M99" si="351">SUM(M100:M101)</f>
        <v>0</v>
      </c>
      <c r="N99" s="5">
        <f t="shared" ref="N99" si="352">SUM(N100:N101)</f>
        <v>0</v>
      </c>
      <c r="O99" s="5">
        <f t="shared" ref="O99" si="353">SUM(O100:O101)</f>
        <v>0</v>
      </c>
      <c r="P99" s="2">
        <v>14</v>
      </c>
      <c r="Q99" s="5">
        <f>SUM(Q100:Q101)</f>
        <v>0</v>
      </c>
      <c r="R99" s="5">
        <f t="shared" ref="R99" si="354">SUM(R100:R101)</f>
        <v>0</v>
      </c>
      <c r="S99" s="5">
        <f t="shared" ref="S99" si="355">SUM(S100:S101)</f>
        <v>0</v>
      </c>
      <c r="T99" s="5">
        <f t="shared" ref="T99" si="356">SUM(T100:T101)</f>
        <v>0</v>
      </c>
      <c r="U99" s="2">
        <v>14</v>
      </c>
      <c r="V99" s="5">
        <f>SUM(V100:V101)</f>
        <v>0</v>
      </c>
      <c r="W99" s="5">
        <f t="shared" ref="W99:Y99" si="357">SUM(W100:W101)</f>
        <v>0</v>
      </c>
      <c r="X99" s="5">
        <f t="shared" si="357"/>
        <v>0</v>
      </c>
      <c r="Y99" s="5">
        <f t="shared" si="357"/>
        <v>0</v>
      </c>
      <c r="Z99" s="13" t="s">
        <v>375</v>
      </c>
      <c r="AA99" s="10"/>
    </row>
    <row r="100" spans="1:30" ht="19.5" hidden="1">
      <c r="A100" s="74"/>
      <c r="B100" s="58" t="s">
        <v>265</v>
      </c>
      <c r="C100" s="66" t="s">
        <v>73</v>
      </c>
      <c r="D100" s="201">
        <v>5</v>
      </c>
      <c r="E100" s="3">
        <f t="shared" si="157"/>
        <v>0</v>
      </c>
      <c r="F100" s="201">
        <v>0</v>
      </c>
      <c r="G100" s="181">
        <f t="shared" ref="G100:G101" si="358">SUM(H100:J100)</f>
        <v>0</v>
      </c>
      <c r="H100" s="5"/>
      <c r="I100" s="5"/>
      <c r="J100" s="5"/>
      <c r="K100" s="201">
        <v>2</v>
      </c>
      <c r="L100" s="181">
        <f t="shared" ref="L100:L101" si="359">SUM(M100:O100)</f>
        <v>0</v>
      </c>
      <c r="M100" s="5"/>
      <c r="N100" s="5"/>
      <c r="O100" s="5"/>
      <c r="P100" s="201">
        <v>1</v>
      </c>
      <c r="Q100" s="181">
        <f t="shared" ref="Q100:Q101" si="360">SUM(R100:T100)</f>
        <v>0</v>
      </c>
      <c r="R100" s="5"/>
      <c r="S100" s="5"/>
      <c r="T100" s="5"/>
      <c r="U100" s="201">
        <v>2</v>
      </c>
      <c r="V100" s="181">
        <f t="shared" ref="V100:V101" si="361">SUM(W100:Y100)</f>
        <v>0</v>
      </c>
      <c r="W100" s="5"/>
      <c r="X100" s="5"/>
      <c r="Y100" s="5"/>
      <c r="Z100" s="75"/>
      <c r="AA100" s="10" t="s">
        <v>240</v>
      </c>
    </row>
    <row r="101" spans="1:30" ht="19.5" hidden="1">
      <c r="A101" s="74"/>
      <c r="B101" s="58" t="s">
        <v>266</v>
      </c>
      <c r="C101" s="66" t="s">
        <v>73</v>
      </c>
      <c r="D101" s="201">
        <v>50</v>
      </c>
      <c r="E101" s="3">
        <f t="shared" si="157"/>
        <v>0</v>
      </c>
      <c r="F101" s="201">
        <v>12</v>
      </c>
      <c r="G101" s="181">
        <f t="shared" si="358"/>
        <v>0</v>
      </c>
      <c r="H101" s="5"/>
      <c r="I101" s="5"/>
      <c r="J101" s="5"/>
      <c r="K101" s="201">
        <v>13</v>
      </c>
      <c r="L101" s="181">
        <f t="shared" si="359"/>
        <v>0</v>
      </c>
      <c r="M101" s="5"/>
      <c r="N101" s="5"/>
      <c r="O101" s="5"/>
      <c r="P101" s="201">
        <v>13</v>
      </c>
      <c r="Q101" s="181">
        <f t="shared" si="360"/>
        <v>0</v>
      </c>
      <c r="R101" s="5"/>
      <c r="S101" s="5"/>
      <c r="T101" s="5"/>
      <c r="U101" s="201">
        <v>12</v>
      </c>
      <c r="V101" s="181">
        <f t="shared" si="361"/>
        <v>0</v>
      </c>
      <c r="W101" s="5"/>
      <c r="X101" s="5"/>
      <c r="Y101" s="5"/>
      <c r="AA101" s="10" t="s">
        <v>240</v>
      </c>
    </row>
    <row r="102" spans="1:30" hidden="1">
      <c r="A102" s="60"/>
      <c r="B102" s="54" t="s">
        <v>75</v>
      </c>
      <c r="C102" s="56" t="s">
        <v>76</v>
      </c>
      <c r="D102" s="2">
        <f>D104+D105+D106</f>
        <v>195</v>
      </c>
      <c r="E102" s="3">
        <f t="shared" si="157"/>
        <v>0</v>
      </c>
      <c r="F102" s="2">
        <f t="shared" ref="F102" si="362">F104+F105+F106</f>
        <v>55</v>
      </c>
      <c r="G102" s="5">
        <f>SUM(G104:G106)</f>
        <v>0</v>
      </c>
      <c r="H102" s="5">
        <f t="shared" ref="H102:J102" si="363">SUM(H104:H106)</f>
        <v>0</v>
      </c>
      <c r="I102" s="5">
        <f t="shared" si="363"/>
        <v>0</v>
      </c>
      <c r="J102" s="5">
        <f t="shared" si="363"/>
        <v>0</v>
      </c>
      <c r="K102" s="2">
        <f t="shared" ref="K102" si="364">K104+K105+K106</f>
        <v>43</v>
      </c>
      <c r="L102" s="5">
        <f>SUM(L104:L106)</f>
        <v>0</v>
      </c>
      <c r="M102" s="5">
        <f t="shared" ref="M102:O102" si="365">SUM(M104:M106)</f>
        <v>0</v>
      </c>
      <c r="N102" s="5">
        <f t="shared" si="365"/>
        <v>0</v>
      </c>
      <c r="O102" s="5">
        <f t="shared" si="365"/>
        <v>0</v>
      </c>
      <c r="P102" s="2">
        <f t="shared" ref="P102" si="366">P104+P105+P106</f>
        <v>54</v>
      </c>
      <c r="Q102" s="5">
        <f>SUM(Q104:Q106)</f>
        <v>0</v>
      </c>
      <c r="R102" s="5">
        <f t="shared" ref="R102:T102" si="367">SUM(R104:R106)</f>
        <v>0</v>
      </c>
      <c r="S102" s="5">
        <f t="shared" si="367"/>
        <v>0</v>
      </c>
      <c r="T102" s="5">
        <f t="shared" si="367"/>
        <v>0</v>
      </c>
      <c r="U102" s="2">
        <f t="shared" ref="U102" si="368">U104+U105+U106</f>
        <v>43</v>
      </c>
      <c r="V102" s="5">
        <f>SUM(V104:V106)</f>
        <v>0</v>
      </c>
      <c r="W102" s="5">
        <f t="shared" ref="W102:Y102" si="369">SUM(W104:W106)</f>
        <v>0</v>
      </c>
      <c r="X102" s="5">
        <f t="shared" si="369"/>
        <v>0</v>
      </c>
      <c r="Y102" s="5">
        <f t="shared" si="369"/>
        <v>0</v>
      </c>
      <c r="Z102" s="13" t="s">
        <v>377</v>
      </c>
      <c r="AA102" s="10"/>
    </row>
    <row r="103" spans="1:30" ht="18" hidden="1" customHeight="1">
      <c r="A103" s="76"/>
      <c r="B103" s="77" t="s">
        <v>485</v>
      </c>
      <c r="C103" s="256" t="s">
        <v>76</v>
      </c>
      <c r="D103" s="4">
        <v>90</v>
      </c>
      <c r="E103" s="3">
        <f t="shared" si="157"/>
        <v>0</v>
      </c>
      <c r="F103" s="4">
        <v>30</v>
      </c>
      <c r="G103" s="5">
        <f>SUM(H103:J103)</f>
        <v>0</v>
      </c>
      <c r="H103" s="5"/>
      <c r="I103" s="5"/>
      <c r="J103" s="5"/>
      <c r="K103" s="4">
        <v>15</v>
      </c>
      <c r="L103" s="5">
        <f>SUM(M103:O103)</f>
        <v>0</v>
      </c>
      <c r="M103" s="5"/>
      <c r="N103" s="5"/>
      <c r="O103" s="5"/>
      <c r="P103" s="4">
        <v>30</v>
      </c>
      <c r="Q103" s="5">
        <f>SUM(R103:T103)</f>
        <v>0</v>
      </c>
      <c r="R103" s="5"/>
      <c r="S103" s="5"/>
      <c r="T103" s="5"/>
      <c r="U103" s="4">
        <v>15</v>
      </c>
      <c r="V103" s="5">
        <f>SUM(W103:Y103)</f>
        <v>0</v>
      </c>
      <c r="W103" s="5"/>
      <c r="X103" s="5"/>
      <c r="Y103" s="5"/>
      <c r="AA103" s="10" t="s">
        <v>244</v>
      </c>
      <c r="AC103" s="78" t="s">
        <v>376</v>
      </c>
      <c r="AD103" s="78"/>
    </row>
    <row r="104" spans="1:30" hidden="1">
      <c r="A104" s="52"/>
      <c r="B104" s="55" t="s">
        <v>77</v>
      </c>
      <c r="C104" s="56" t="s">
        <v>129</v>
      </c>
      <c r="D104" s="4">
        <v>40</v>
      </c>
      <c r="E104" s="3">
        <f t="shared" si="157"/>
        <v>0</v>
      </c>
      <c r="F104" s="4">
        <v>10</v>
      </c>
      <c r="G104" s="181">
        <f t="shared" ref="G104:G106" si="370">SUM(H104:J104)</f>
        <v>0</v>
      </c>
      <c r="H104" s="5"/>
      <c r="I104" s="5"/>
      <c r="J104" s="5"/>
      <c r="K104" s="4">
        <v>10</v>
      </c>
      <c r="L104" s="181">
        <f t="shared" ref="L104:L106" si="371">SUM(M104:O104)</f>
        <v>0</v>
      </c>
      <c r="M104" s="5"/>
      <c r="N104" s="5"/>
      <c r="O104" s="5"/>
      <c r="P104" s="4">
        <v>10</v>
      </c>
      <c r="Q104" s="181">
        <f t="shared" ref="Q104:Q106" si="372">SUM(R104:T104)</f>
        <v>0</v>
      </c>
      <c r="R104" s="5"/>
      <c r="S104" s="5"/>
      <c r="T104" s="5"/>
      <c r="U104" s="4">
        <v>10</v>
      </c>
      <c r="V104" s="181">
        <f t="shared" ref="V104:V106" si="373">SUM(W104:Y104)</f>
        <v>0</v>
      </c>
      <c r="W104" s="5"/>
      <c r="X104" s="5"/>
      <c r="Y104" s="5"/>
      <c r="AA104" s="10" t="s">
        <v>244</v>
      </c>
    </row>
    <row r="105" spans="1:30" hidden="1">
      <c r="A105" s="52"/>
      <c r="B105" s="55" t="s">
        <v>79</v>
      </c>
      <c r="C105" s="56" t="s">
        <v>76</v>
      </c>
      <c r="D105" s="4">
        <v>140</v>
      </c>
      <c r="E105" s="3">
        <f t="shared" si="157"/>
        <v>0</v>
      </c>
      <c r="F105" s="4">
        <v>40</v>
      </c>
      <c r="G105" s="181">
        <f t="shared" si="370"/>
        <v>0</v>
      </c>
      <c r="H105" s="5"/>
      <c r="I105" s="5"/>
      <c r="J105" s="5"/>
      <c r="K105" s="4">
        <v>30</v>
      </c>
      <c r="L105" s="181">
        <f t="shared" si="371"/>
        <v>0</v>
      </c>
      <c r="M105" s="5"/>
      <c r="N105" s="5"/>
      <c r="O105" s="5"/>
      <c r="P105" s="4">
        <v>40</v>
      </c>
      <c r="Q105" s="181">
        <f t="shared" si="372"/>
        <v>0</v>
      </c>
      <c r="R105" s="5"/>
      <c r="S105" s="5"/>
      <c r="T105" s="5"/>
      <c r="U105" s="4">
        <v>30</v>
      </c>
      <c r="V105" s="181">
        <f t="shared" si="373"/>
        <v>0</v>
      </c>
      <c r="W105" s="5"/>
      <c r="X105" s="5"/>
      <c r="Y105" s="5"/>
      <c r="AA105" s="10" t="s">
        <v>244</v>
      </c>
    </row>
    <row r="106" spans="1:30" hidden="1">
      <c r="A106" s="52"/>
      <c r="B106" s="55" t="s">
        <v>80</v>
      </c>
      <c r="C106" s="56" t="s">
        <v>76</v>
      </c>
      <c r="D106" s="4">
        <v>15</v>
      </c>
      <c r="E106" s="3">
        <f t="shared" si="157"/>
        <v>0</v>
      </c>
      <c r="F106" s="4">
        <v>5</v>
      </c>
      <c r="G106" s="181">
        <f t="shared" si="370"/>
        <v>0</v>
      </c>
      <c r="H106" s="5"/>
      <c r="I106" s="5"/>
      <c r="J106" s="5"/>
      <c r="K106" s="4">
        <v>3</v>
      </c>
      <c r="L106" s="181">
        <f t="shared" si="371"/>
        <v>0</v>
      </c>
      <c r="M106" s="5"/>
      <c r="N106" s="5"/>
      <c r="O106" s="5"/>
      <c r="P106" s="4">
        <v>4</v>
      </c>
      <c r="Q106" s="181">
        <f t="shared" si="372"/>
        <v>0</v>
      </c>
      <c r="R106" s="5"/>
      <c r="S106" s="5"/>
      <c r="T106" s="5"/>
      <c r="U106" s="79">
        <v>3</v>
      </c>
      <c r="V106" s="181">
        <f t="shared" si="373"/>
        <v>0</v>
      </c>
      <c r="W106" s="5"/>
      <c r="X106" s="5"/>
      <c r="Y106" s="5"/>
      <c r="AA106" s="10" t="s">
        <v>244</v>
      </c>
    </row>
    <row r="107" spans="1:30" ht="34.5">
      <c r="A107" s="52"/>
      <c r="B107" s="53" t="s">
        <v>81</v>
      </c>
      <c r="C107" s="56"/>
      <c r="D107" s="4"/>
      <c r="E107" s="5"/>
      <c r="F107" s="4"/>
      <c r="G107" s="5"/>
      <c r="H107" s="5"/>
      <c r="I107" s="5"/>
      <c r="J107" s="5"/>
      <c r="K107" s="4"/>
      <c r="L107" s="5"/>
      <c r="M107" s="5"/>
      <c r="N107" s="5"/>
      <c r="O107" s="5"/>
      <c r="P107" s="4"/>
      <c r="Q107" s="5"/>
      <c r="R107" s="5"/>
      <c r="S107" s="5"/>
      <c r="T107" s="5"/>
      <c r="U107" s="4"/>
      <c r="V107" s="5"/>
      <c r="W107" s="5"/>
      <c r="X107" s="5"/>
      <c r="Y107" s="5"/>
      <c r="AA107" s="10"/>
    </row>
    <row r="108" spans="1:30">
      <c r="A108" s="60"/>
      <c r="B108" s="54" t="s">
        <v>212</v>
      </c>
      <c r="C108" s="56" t="s">
        <v>82</v>
      </c>
      <c r="D108" s="4">
        <f>SUM(D109+D112+D117+D118)</f>
        <v>8325</v>
      </c>
      <c r="E108" s="3">
        <f t="shared" ref="E108:E132" si="374">SUM(G108+L108+Q108+V108)</f>
        <v>140</v>
      </c>
      <c r="F108" s="4">
        <f t="shared" ref="F108" si="375">SUM(F109+F112+F117+F118)</f>
        <v>1823</v>
      </c>
      <c r="G108" s="5">
        <f>SUM(G109,G112,G117,G118)</f>
        <v>0</v>
      </c>
      <c r="H108" s="5">
        <f t="shared" ref="H108" si="376">SUM(H109,H112,H117,H118)</f>
        <v>0</v>
      </c>
      <c r="I108" s="5">
        <f t="shared" ref="I108" si="377">SUM(I109,I112,I117,I118)</f>
        <v>0</v>
      </c>
      <c r="J108" s="5">
        <f t="shared" ref="J108" si="378">SUM(J109,J112,J117,J118)</f>
        <v>0</v>
      </c>
      <c r="K108" s="4">
        <f t="shared" ref="K108" si="379">SUM(K109+K112+K117+K118)</f>
        <v>2339</v>
      </c>
      <c r="L108" s="5">
        <f>SUM(L109,L112,L117,L118)</f>
        <v>0</v>
      </c>
      <c r="M108" s="5">
        <f t="shared" ref="M108" si="380">SUM(M109,M112,M117,M118)</f>
        <v>0</v>
      </c>
      <c r="N108" s="5">
        <f t="shared" ref="N108" si="381">SUM(N109,N112,N117,N118)</f>
        <v>0</v>
      </c>
      <c r="O108" s="5">
        <f t="shared" ref="O108" si="382">SUM(O109,O112,O117,O118)</f>
        <v>0</v>
      </c>
      <c r="P108" s="4">
        <f t="shared" ref="P108" si="383">SUM(P109+P112+P117+P118)</f>
        <v>2375</v>
      </c>
      <c r="Q108" s="5">
        <f>SUM(Q109,Q112,Q117,Q118)</f>
        <v>0</v>
      </c>
      <c r="R108" s="5">
        <f t="shared" ref="R108" si="384">SUM(R109,R112,R117,R118)</f>
        <v>0</v>
      </c>
      <c r="S108" s="5">
        <f t="shared" ref="S108" si="385">SUM(S109,S112,S117,S118)</f>
        <v>0</v>
      </c>
      <c r="T108" s="5">
        <f t="shared" ref="T108" si="386">SUM(T109,T112,T117,T118)</f>
        <v>0</v>
      </c>
      <c r="U108" s="4">
        <f t="shared" ref="U108" si="387">SUM(U109+U112+U117+U118)</f>
        <v>1788</v>
      </c>
      <c r="V108" s="5">
        <f>SUM(V109,V112,V117,V118)</f>
        <v>140</v>
      </c>
      <c r="W108" s="5">
        <f t="shared" ref="W108:Y108" si="388">SUM(W109,W112,W117,W118)</f>
        <v>0</v>
      </c>
      <c r="X108" s="5">
        <f t="shared" si="388"/>
        <v>0</v>
      </c>
      <c r="Y108" s="5">
        <f t="shared" si="388"/>
        <v>140</v>
      </c>
      <c r="Z108" s="13" t="s">
        <v>378</v>
      </c>
      <c r="AA108" s="10"/>
    </row>
    <row r="109" spans="1:30" ht="34.5">
      <c r="A109" s="80"/>
      <c r="B109" s="81" t="s">
        <v>83</v>
      </c>
      <c r="C109" s="56" t="s">
        <v>82</v>
      </c>
      <c r="D109" s="4">
        <f>D110+D111</f>
        <v>5895</v>
      </c>
      <c r="E109" s="3">
        <f t="shared" si="374"/>
        <v>7</v>
      </c>
      <c r="F109" s="4">
        <f t="shared" ref="F109" si="389">F110+F111</f>
        <v>1213</v>
      </c>
      <c r="G109" s="5">
        <f>SUM(G110:G111)</f>
        <v>0</v>
      </c>
      <c r="H109" s="5">
        <f t="shared" ref="H109" si="390">SUM(H110:H111)</f>
        <v>0</v>
      </c>
      <c r="I109" s="5">
        <f t="shared" ref="I109" si="391">SUM(I110:I111)</f>
        <v>0</v>
      </c>
      <c r="J109" s="5">
        <f t="shared" ref="J109" si="392">SUM(J110:J111)</f>
        <v>0</v>
      </c>
      <c r="K109" s="4">
        <f t="shared" ref="K109" si="393">K110+K111</f>
        <v>1749</v>
      </c>
      <c r="L109" s="5">
        <f>SUM(L110:L111)</f>
        <v>0</v>
      </c>
      <c r="M109" s="5">
        <f t="shared" ref="M109" si="394">SUM(M110:M111)</f>
        <v>0</v>
      </c>
      <c r="N109" s="5">
        <f t="shared" ref="N109" si="395">SUM(N110:N111)</f>
        <v>0</v>
      </c>
      <c r="O109" s="5">
        <f t="shared" ref="O109" si="396">SUM(O110:O111)</f>
        <v>0</v>
      </c>
      <c r="P109" s="4">
        <f t="shared" ref="P109" si="397">P110+P111</f>
        <v>1735</v>
      </c>
      <c r="Q109" s="5">
        <f>SUM(Q110:Q111)</f>
        <v>0</v>
      </c>
      <c r="R109" s="5">
        <f t="shared" ref="R109" si="398">SUM(R110:R111)</f>
        <v>0</v>
      </c>
      <c r="S109" s="5">
        <f t="shared" ref="S109" si="399">SUM(S110:S111)</f>
        <v>0</v>
      </c>
      <c r="T109" s="5">
        <f t="shared" ref="T109" si="400">SUM(T110:T111)</f>
        <v>0</v>
      </c>
      <c r="U109" s="4">
        <f t="shared" ref="U109" si="401">U110+U111</f>
        <v>1198</v>
      </c>
      <c r="V109" s="5">
        <f>SUM(V110:V111)</f>
        <v>7</v>
      </c>
      <c r="W109" s="5">
        <f t="shared" ref="W109:Y109" si="402">SUM(W110:W111)</f>
        <v>0</v>
      </c>
      <c r="X109" s="5">
        <f t="shared" si="402"/>
        <v>0</v>
      </c>
      <c r="Y109" s="5">
        <f t="shared" si="402"/>
        <v>7</v>
      </c>
      <c r="Z109" s="13" t="s">
        <v>379</v>
      </c>
    </row>
    <row r="110" spans="1:30">
      <c r="A110" s="52"/>
      <c r="B110" s="55" t="s">
        <v>84</v>
      </c>
      <c r="C110" s="56" t="s">
        <v>82</v>
      </c>
      <c r="D110" s="4">
        <v>110</v>
      </c>
      <c r="E110" s="3">
        <f t="shared" si="374"/>
        <v>7</v>
      </c>
      <c r="F110" s="4">
        <v>35</v>
      </c>
      <c r="G110" s="181">
        <f t="shared" ref="G110:G111" si="403">SUM(H110:J110)</f>
        <v>0</v>
      </c>
      <c r="H110" s="5"/>
      <c r="I110" s="5"/>
      <c r="J110" s="5"/>
      <c r="K110" s="4">
        <v>35</v>
      </c>
      <c r="L110" s="181">
        <f t="shared" ref="L110:L111" si="404">SUM(M110:O110)</f>
        <v>0</v>
      </c>
      <c r="M110" s="5"/>
      <c r="N110" s="5"/>
      <c r="O110" s="5"/>
      <c r="P110" s="4">
        <v>20</v>
      </c>
      <c r="Q110" s="181">
        <f t="shared" ref="Q110:Q111" si="405">SUM(R110:T110)</f>
        <v>0</v>
      </c>
      <c r="R110" s="5"/>
      <c r="S110" s="5"/>
      <c r="T110" s="5"/>
      <c r="U110" s="4">
        <v>20</v>
      </c>
      <c r="V110" s="181">
        <f t="shared" ref="V110:V111" si="406">SUM(W110:Y110)</f>
        <v>7</v>
      </c>
      <c r="W110" s="5"/>
      <c r="X110" s="5"/>
      <c r="Y110" s="253">
        <v>7</v>
      </c>
      <c r="AA110" s="10" t="s">
        <v>242</v>
      </c>
    </row>
    <row r="111" spans="1:30" ht="34.5" hidden="1">
      <c r="A111" s="52"/>
      <c r="B111" s="55" t="s">
        <v>85</v>
      </c>
      <c r="C111" s="56" t="s">
        <v>82</v>
      </c>
      <c r="D111" s="4">
        <v>5785</v>
      </c>
      <c r="E111" s="3">
        <f t="shared" si="374"/>
        <v>0</v>
      </c>
      <c r="F111" s="4">
        <v>1178</v>
      </c>
      <c r="G111" s="181">
        <f t="shared" si="403"/>
        <v>0</v>
      </c>
      <c r="H111" s="5"/>
      <c r="I111" s="5"/>
      <c r="J111" s="5"/>
      <c r="K111" s="4">
        <v>1714</v>
      </c>
      <c r="L111" s="181">
        <f t="shared" si="404"/>
        <v>0</v>
      </c>
      <c r="M111" s="5"/>
      <c r="N111" s="5"/>
      <c r="O111" s="5"/>
      <c r="P111" s="4">
        <v>1715</v>
      </c>
      <c r="Q111" s="181">
        <f t="shared" si="405"/>
        <v>0</v>
      </c>
      <c r="R111" s="5"/>
      <c r="S111" s="5"/>
      <c r="T111" s="5"/>
      <c r="U111" s="4">
        <v>1178</v>
      </c>
      <c r="V111" s="181">
        <f t="shared" si="406"/>
        <v>0</v>
      </c>
      <c r="W111" s="5"/>
      <c r="X111" s="5"/>
      <c r="Y111" s="5"/>
      <c r="AA111" s="10" t="s">
        <v>245</v>
      </c>
    </row>
    <row r="112" spans="1:30" ht="51.75">
      <c r="A112" s="80"/>
      <c r="B112" s="81" t="s">
        <v>86</v>
      </c>
      <c r="C112" s="56" t="s">
        <v>82</v>
      </c>
      <c r="D112" s="4">
        <f>D113+D114</f>
        <v>2260</v>
      </c>
      <c r="E112" s="3">
        <f t="shared" si="374"/>
        <v>133</v>
      </c>
      <c r="F112" s="4">
        <f t="shared" ref="F112" si="407">F113+F114</f>
        <v>570</v>
      </c>
      <c r="G112" s="5">
        <f>SUM(G113:G114)</f>
        <v>0</v>
      </c>
      <c r="H112" s="5">
        <f t="shared" ref="H112" si="408">SUM(H113:H114)</f>
        <v>0</v>
      </c>
      <c r="I112" s="5">
        <f t="shared" ref="I112" si="409">SUM(I113:I114)</f>
        <v>0</v>
      </c>
      <c r="J112" s="5">
        <f t="shared" ref="J112" si="410">SUM(J113:J114)</f>
        <v>0</v>
      </c>
      <c r="K112" s="4">
        <f t="shared" ref="K112" si="411">K113+K114</f>
        <v>560</v>
      </c>
      <c r="L112" s="5">
        <f>SUM(L113:L114)</f>
        <v>0</v>
      </c>
      <c r="M112" s="5">
        <f t="shared" ref="M112" si="412">SUM(M113:M114)</f>
        <v>0</v>
      </c>
      <c r="N112" s="5">
        <f t="shared" ref="N112" si="413">SUM(N113:N114)</f>
        <v>0</v>
      </c>
      <c r="O112" s="5">
        <f t="shared" ref="O112" si="414">SUM(O113:O114)</f>
        <v>0</v>
      </c>
      <c r="P112" s="4">
        <f t="shared" ref="P112" si="415">P113+P114</f>
        <v>570</v>
      </c>
      <c r="Q112" s="5">
        <f>SUM(Q113:Q114)</f>
        <v>0</v>
      </c>
      <c r="R112" s="5">
        <f t="shared" ref="R112" si="416">SUM(R113:R114)</f>
        <v>0</v>
      </c>
      <c r="S112" s="5">
        <f t="shared" ref="S112" si="417">SUM(S113:S114)</f>
        <v>0</v>
      </c>
      <c r="T112" s="5">
        <f t="shared" ref="T112" si="418">SUM(T113:T114)</f>
        <v>0</v>
      </c>
      <c r="U112" s="4">
        <f t="shared" ref="U112" si="419">U113+U114</f>
        <v>560</v>
      </c>
      <c r="V112" s="5">
        <f>SUM(V113:V114)</f>
        <v>133</v>
      </c>
      <c r="W112" s="5">
        <f t="shared" ref="W112:Y112" si="420">SUM(W113:W114)</f>
        <v>0</v>
      </c>
      <c r="X112" s="5">
        <f t="shared" si="420"/>
        <v>0</v>
      </c>
      <c r="Y112" s="5">
        <f t="shared" si="420"/>
        <v>133</v>
      </c>
      <c r="Z112" s="13" t="s">
        <v>380</v>
      </c>
      <c r="AA112" s="10"/>
    </row>
    <row r="113" spans="1:27">
      <c r="A113" s="52"/>
      <c r="B113" s="55" t="s">
        <v>87</v>
      </c>
      <c r="C113" s="56" t="s">
        <v>82</v>
      </c>
      <c r="D113" s="2">
        <v>1600</v>
      </c>
      <c r="E113" s="3">
        <f t="shared" si="374"/>
        <v>133</v>
      </c>
      <c r="F113" s="2">
        <v>400</v>
      </c>
      <c r="G113" s="181">
        <f>SUM(H113:J113)</f>
        <v>0</v>
      </c>
      <c r="H113" s="5"/>
      <c r="I113" s="5"/>
      <c r="J113" s="5"/>
      <c r="K113" s="2">
        <v>400</v>
      </c>
      <c r="L113" s="181">
        <f>SUM(M113:O113)</f>
        <v>0</v>
      </c>
      <c r="M113" s="5"/>
      <c r="N113" s="5"/>
      <c r="O113" s="5"/>
      <c r="P113" s="2">
        <v>400</v>
      </c>
      <c r="Q113" s="181">
        <f>SUM(R113:T113)</f>
        <v>0</v>
      </c>
      <c r="R113" s="5"/>
      <c r="S113" s="5"/>
      <c r="T113" s="5"/>
      <c r="U113" s="2">
        <v>400</v>
      </c>
      <c r="V113" s="181">
        <f>SUM(W113:Y113)</f>
        <v>133</v>
      </c>
      <c r="W113" s="5"/>
      <c r="X113" s="5"/>
      <c r="Y113" s="253">
        <v>133</v>
      </c>
      <c r="AA113" s="10" t="s">
        <v>242</v>
      </c>
    </row>
    <row r="114" spans="1:27" hidden="1">
      <c r="A114" s="82"/>
      <c r="B114" s="55" t="s">
        <v>88</v>
      </c>
      <c r="C114" s="56" t="s">
        <v>82</v>
      </c>
      <c r="D114" s="2">
        <f>D115+D116</f>
        <v>660</v>
      </c>
      <c r="E114" s="3">
        <f t="shared" si="374"/>
        <v>0</v>
      </c>
      <c r="F114" s="2">
        <f t="shared" ref="F114" si="421">F115+F116</f>
        <v>170</v>
      </c>
      <c r="G114" s="5">
        <f>SUM(G115:G116)</f>
        <v>0</v>
      </c>
      <c r="H114" s="5">
        <f t="shared" ref="H114" si="422">SUM(H115:H116)</f>
        <v>0</v>
      </c>
      <c r="I114" s="5">
        <f t="shared" ref="I114" si="423">SUM(I115:I116)</f>
        <v>0</v>
      </c>
      <c r="J114" s="5">
        <f t="shared" ref="J114" si="424">SUM(J115:J116)</f>
        <v>0</v>
      </c>
      <c r="K114" s="2">
        <f t="shared" ref="K114" si="425">K115+K116</f>
        <v>160</v>
      </c>
      <c r="L114" s="5">
        <f>SUM(L115:L116)</f>
        <v>0</v>
      </c>
      <c r="M114" s="5">
        <f t="shared" ref="M114" si="426">SUM(M115:M116)</f>
        <v>0</v>
      </c>
      <c r="N114" s="5">
        <f t="shared" ref="N114" si="427">SUM(N115:N116)</f>
        <v>0</v>
      </c>
      <c r="O114" s="5">
        <f t="shared" ref="O114" si="428">SUM(O115:O116)</f>
        <v>0</v>
      </c>
      <c r="P114" s="2">
        <f t="shared" ref="P114" si="429">P115+P116</f>
        <v>170</v>
      </c>
      <c r="Q114" s="5">
        <f>SUM(Q115:Q116)</f>
        <v>0</v>
      </c>
      <c r="R114" s="5">
        <f t="shared" ref="R114" si="430">SUM(R115:R116)</f>
        <v>0</v>
      </c>
      <c r="S114" s="5">
        <f t="shared" ref="S114" si="431">SUM(S115:S116)</f>
        <v>0</v>
      </c>
      <c r="T114" s="5">
        <f t="shared" ref="T114" si="432">SUM(T115:T116)</f>
        <v>0</v>
      </c>
      <c r="U114" s="2">
        <f t="shared" ref="U114" si="433">U115+U116</f>
        <v>160</v>
      </c>
      <c r="V114" s="5">
        <f>SUM(V115:V116)</f>
        <v>0</v>
      </c>
      <c r="W114" s="5">
        <f t="shared" ref="W114:Y114" si="434">SUM(W115:W116)</f>
        <v>0</v>
      </c>
      <c r="X114" s="5">
        <f t="shared" si="434"/>
        <v>0</v>
      </c>
      <c r="Y114" s="5">
        <f t="shared" si="434"/>
        <v>0</v>
      </c>
      <c r="Z114" s="13" t="s">
        <v>381</v>
      </c>
    </row>
    <row r="115" spans="1:27" hidden="1">
      <c r="A115" s="70"/>
      <c r="B115" s="71" t="s">
        <v>89</v>
      </c>
      <c r="C115" s="83" t="s">
        <v>82</v>
      </c>
      <c r="D115" s="2">
        <v>60</v>
      </c>
      <c r="E115" s="3">
        <f t="shared" si="374"/>
        <v>0</v>
      </c>
      <c r="F115" s="2">
        <v>20</v>
      </c>
      <c r="G115" s="181">
        <f t="shared" ref="G115:G118" si="435">SUM(H115:J115)</f>
        <v>0</v>
      </c>
      <c r="H115" s="5"/>
      <c r="I115" s="5"/>
      <c r="J115" s="5"/>
      <c r="K115" s="2">
        <v>10</v>
      </c>
      <c r="L115" s="181">
        <f t="shared" ref="L115:L118" si="436">SUM(M115:O115)</f>
        <v>0</v>
      </c>
      <c r="M115" s="5"/>
      <c r="N115" s="5"/>
      <c r="O115" s="5"/>
      <c r="P115" s="2">
        <v>20</v>
      </c>
      <c r="Q115" s="181">
        <f t="shared" ref="Q115:Q118" si="437">SUM(R115:T115)</f>
        <v>0</v>
      </c>
      <c r="R115" s="5"/>
      <c r="S115" s="5"/>
      <c r="T115" s="5"/>
      <c r="U115" s="2">
        <v>10</v>
      </c>
      <c r="V115" s="181">
        <f t="shared" ref="V115:V118" si="438">SUM(W115:Y115)</f>
        <v>0</v>
      </c>
      <c r="W115" s="5"/>
      <c r="X115" s="5"/>
      <c r="Y115" s="5"/>
      <c r="AA115" s="10" t="s">
        <v>244</v>
      </c>
    </row>
    <row r="116" spans="1:27" hidden="1">
      <c r="A116" s="52"/>
      <c r="B116" s="55" t="s">
        <v>90</v>
      </c>
      <c r="C116" s="56" t="s">
        <v>82</v>
      </c>
      <c r="D116" s="2">
        <v>600</v>
      </c>
      <c r="E116" s="3">
        <f t="shared" si="374"/>
        <v>0</v>
      </c>
      <c r="F116" s="2">
        <v>150</v>
      </c>
      <c r="G116" s="181">
        <f t="shared" si="435"/>
        <v>0</v>
      </c>
      <c r="H116" s="5"/>
      <c r="I116" s="5"/>
      <c r="J116" s="5"/>
      <c r="K116" s="2">
        <v>150</v>
      </c>
      <c r="L116" s="181">
        <f t="shared" si="436"/>
        <v>0</v>
      </c>
      <c r="M116" s="5"/>
      <c r="N116" s="5"/>
      <c r="O116" s="5"/>
      <c r="P116" s="2">
        <v>150</v>
      </c>
      <c r="Q116" s="181">
        <f t="shared" si="437"/>
        <v>0</v>
      </c>
      <c r="R116" s="5"/>
      <c r="S116" s="5"/>
      <c r="T116" s="5"/>
      <c r="U116" s="2">
        <v>150</v>
      </c>
      <c r="V116" s="181">
        <f t="shared" si="438"/>
        <v>0</v>
      </c>
      <c r="W116" s="5"/>
      <c r="X116" s="5"/>
      <c r="Y116" s="5"/>
      <c r="AA116" s="10" t="s">
        <v>244</v>
      </c>
    </row>
    <row r="117" spans="1:27" hidden="1">
      <c r="A117" s="52"/>
      <c r="B117" s="55" t="s">
        <v>203</v>
      </c>
      <c r="C117" s="56" t="s">
        <v>91</v>
      </c>
      <c r="D117" s="2">
        <v>140</v>
      </c>
      <c r="E117" s="3">
        <f t="shared" si="374"/>
        <v>0</v>
      </c>
      <c r="F117" s="2">
        <v>40</v>
      </c>
      <c r="G117" s="181">
        <f t="shared" si="435"/>
        <v>0</v>
      </c>
      <c r="H117" s="5"/>
      <c r="I117" s="5"/>
      <c r="J117" s="5"/>
      <c r="K117" s="2">
        <v>30</v>
      </c>
      <c r="L117" s="181">
        <f t="shared" si="436"/>
        <v>0</v>
      </c>
      <c r="M117" s="5"/>
      <c r="N117" s="5"/>
      <c r="O117" s="5"/>
      <c r="P117" s="2">
        <v>40</v>
      </c>
      <c r="Q117" s="181">
        <f t="shared" si="437"/>
        <v>0</v>
      </c>
      <c r="R117" s="5"/>
      <c r="S117" s="5"/>
      <c r="T117" s="5"/>
      <c r="U117" s="2">
        <v>30</v>
      </c>
      <c r="V117" s="181">
        <f t="shared" si="438"/>
        <v>0</v>
      </c>
      <c r="W117" s="5"/>
      <c r="X117" s="5"/>
      <c r="Y117" s="5"/>
      <c r="AA117" s="10" t="s">
        <v>244</v>
      </c>
    </row>
    <row r="118" spans="1:27" hidden="1">
      <c r="A118" s="84"/>
      <c r="B118" s="85" t="s">
        <v>202</v>
      </c>
      <c r="C118" s="86" t="s">
        <v>129</v>
      </c>
      <c r="D118" s="1" t="s">
        <v>274</v>
      </c>
      <c r="E118" s="3">
        <f t="shared" si="374"/>
        <v>0</v>
      </c>
      <c r="F118" s="1">
        <v>0</v>
      </c>
      <c r="G118" s="181">
        <f t="shared" si="435"/>
        <v>0</v>
      </c>
      <c r="H118" s="5"/>
      <c r="I118" s="5"/>
      <c r="J118" s="5"/>
      <c r="K118" s="1">
        <v>0</v>
      </c>
      <c r="L118" s="181">
        <f t="shared" si="436"/>
        <v>0</v>
      </c>
      <c r="M118" s="5"/>
      <c r="N118" s="5"/>
      <c r="O118" s="5"/>
      <c r="P118" s="1" t="s">
        <v>274</v>
      </c>
      <c r="Q118" s="181">
        <f t="shared" si="437"/>
        <v>0</v>
      </c>
      <c r="R118" s="5"/>
      <c r="S118" s="5"/>
      <c r="T118" s="5"/>
      <c r="U118" s="1">
        <v>0</v>
      </c>
      <c r="V118" s="181">
        <f t="shared" si="438"/>
        <v>0</v>
      </c>
      <c r="W118" s="5"/>
      <c r="X118" s="5"/>
      <c r="Y118" s="5"/>
      <c r="AA118" s="10" t="s">
        <v>244</v>
      </c>
    </row>
    <row r="119" spans="1:27" ht="51.75" hidden="1">
      <c r="A119" s="60"/>
      <c r="B119" s="54" t="s">
        <v>92</v>
      </c>
      <c r="C119" s="56" t="s">
        <v>93</v>
      </c>
      <c r="D119" s="2">
        <f>SUM(D120+D123+D124+D127+D129)</f>
        <v>46724</v>
      </c>
      <c r="E119" s="3">
        <f t="shared" si="374"/>
        <v>681</v>
      </c>
      <c r="F119" s="2">
        <f t="shared" ref="F119" si="439">SUM(F120+F123+F124+F127+F129)</f>
        <v>9629</v>
      </c>
      <c r="G119" s="5">
        <f>SUM(G120,G123,G124,G127,G129)</f>
        <v>0</v>
      </c>
      <c r="H119" s="5">
        <f t="shared" ref="H119" si="440">SUM(H120,H123,H124,H127,H129)</f>
        <v>0</v>
      </c>
      <c r="I119" s="5">
        <f t="shared" ref="I119" si="441">SUM(I120,I123,I124,I127,I129)</f>
        <v>0</v>
      </c>
      <c r="J119" s="5">
        <f t="shared" ref="J119" si="442">SUM(J120,J123,J124,J127,J129)</f>
        <v>0</v>
      </c>
      <c r="K119" s="2">
        <f t="shared" ref="K119" si="443">SUM(K120+K123+K124+K127+K129)</f>
        <v>13156</v>
      </c>
      <c r="L119" s="5">
        <f>SUM(L120,L123,L124,L127,L129)</f>
        <v>0</v>
      </c>
      <c r="M119" s="5">
        <f t="shared" ref="M119" si="444">SUM(M120,M123,M124,M127,M129)</f>
        <v>0</v>
      </c>
      <c r="N119" s="5">
        <f t="shared" ref="N119" si="445">SUM(N120,N123,N124,N127,N129)</f>
        <v>0</v>
      </c>
      <c r="O119" s="5">
        <f t="shared" ref="O119" si="446">SUM(O120,O123,O124,O127,O129)</f>
        <v>0</v>
      </c>
      <c r="P119" s="2">
        <f t="shared" ref="P119" si="447">SUM(P120+P123+P124+P127+P129)</f>
        <v>12844</v>
      </c>
      <c r="Q119" s="5">
        <f>SUM(Q120,Q123,Q124,Q127,Q129)</f>
        <v>0</v>
      </c>
      <c r="R119" s="5">
        <f t="shared" ref="R119" si="448">SUM(R120,R123,R124,R127,R129)</f>
        <v>0</v>
      </c>
      <c r="S119" s="5">
        <f t="shared" ref="S119" si="449">SUM(S120,S123,S124,S127,S129)</f>
        <v>0</v>
      </c>
      <c r="T119" s="5">
        <f t="shared" ref="T119" si="450">SUM(T120,T123,T124,T127,T129)</f>
        <v>0</v>
      </c>
      <c r="U119" s="2">
        <f t="shared" ref="U119" si="451">SUM(U120+U123+U124+U127+U129)</f>
        <v>11095</v>
      </c>
      <c r="V119" s="5">
        <f>SUM(V120,V123,V124,V127,V129)</f>
        <v>681</v>
      </c>
      <c r="W119" s="5">
        <f t="shared" ref="W119:Y119" si="452">SUM(W120,W123,W124,W127,W129)</f>
        <v>0</v>
      </c>
      <c r="X119" s="5">
        <f t="shared" si="452"/>
        <v>0</v>
      </c>
      <c r="Y119" s="5">
        <f t="shared" si="452"/>
        <v>681</v>
      </c>
      <c r="Z119" s="13" t="s">
        <v>382</v>
      </c>
      <c r="AA119" s="10"/>
    </row>
    <row r="120" spans="1:27" hidden="1">
      <c r="A120" s="80"/>
      <c r="B120" s="81" t="s">
        <v>94</v>
      </c>
      <c r="C120" s="56" t="s">
        <v>55</v>
      </c>
      <c r="D120" s="2">
        <f>D121+D122</f>
        <v>32679</v>
      </c>
      <c r="E120" s="3">
        <f t="shared" si="374"/>
        <v>0</v>
      </c>
      <c r="F120" s="2">
        <f t="shared" ref="F120" si="453">F121+F122</f>
        <v>6954</v>
      </c>
      <c r="G120" s="5">
        <f>SUM(G121:G122)</f>
        <v>0</v>
      </c>
      <c r="H120" s="5">
        <f t="shared" ref="H120" si="454">SUM(H121:H122)</f>
        <v>0</v>
      </c>
      <c r="I120" s="5">
        <f t="shared" ref="I120" si="455">SUM(I121:I122)</f>
        <v>0</v>
      </c>
      <c r="J120" s="5">
        <f t="shared" ref="J120" si="456">SUM(J121:J122)</f>
        <v>0</v>
      </c>
      <c r="K120" s="2">
        <f t="shared" ref="K120" si="457">K121+K122</f>
        <v>10343</v>
      </c>
      <c r="L120" s="5">
        <f>SUM(L121:L122)</f>
        <v>0</v>
      </c>
      <c r="M120" s="5">
        <f t="shared" ref="M120" si="458">SUM(M121:M122)</f>
        <v>0</v>
      </c>
      <c r="N120" s="5">
        <f t="shared" ref="N120" si="459">SUM(N121:N122)</f>
        <v>0</v>
      </c>
      <c r="O120" s="5">
        <f t="shared" ref="O120" si="460">SUM(O121:O122)</f>
        <v>0</v>
      </c>
      <c r="P120" s="2">
        <f t="shared" ref="P120" si="461">P121+P122</f>
        <v>8330</v>
      </c>
      <c r="Q120" s="5">
        <f>SUM(Q121:Q122)</f>
        <v>0</v>
      </c>
      <c r="R120" s="5">
        <f t="shared" ref="R120" si="462">SUM(R121:R122)</f>
        <v>0</v>
      </c>
      <c r="S120" s="5">
        <f t="shared" ref="S120" si="463">SUM(S121:S122)</f>
        <v>0</v>
      </c>
      <c r="T120" s="5">
        <f t="shared" ref="T120" si="464">SUM(T121:T122)</f>
        <v>0</v>
      </c>
      <c r="U120" s="2">
        <f t="shared" ref="U120" si="465">U121+U122</f>
        <v>7052</v>
      </c>
      <c r="V120" s="5">
        <f>SUM(V121:V122)</f>
        <v>0</v>
      </c>
      <c r="W120" s="5">
        <f t="shared" ref="W120:Y120" si="466">SUM(W121:W122)</f>
        <v>0</v>
      </c>
      <c r="X120" s="5">
        <f t="shared" si="466"/>
        <v>0</v>
      </c>
      <c r="Y120" s="5">
        <f t="shared" si="466"/>
        <v>0</v>
      </c>
      <c r="Z120" s="13" t="s">
        <v>383</v>
      </c>
      <c r="AA120" s="10"/>
    </row>
    <row r="121" spans="1:27" hidden="1">
      <c r="A121" s="52"/>
      <c r="B121" s="55" t="s">
        <v>95</v>
      </c>
      <c r="C121" s="56" t="s">
        <v>55</v>
      </c>
      <c r="D121" s="2">
        <v>12771</v>
      </c>
      <c r="E121" s="3">
        <f t="shared" si="374"/>
        <v>0</v>
      </c>
      <c r="F121" s="2">
        <v>2554</v>
      </c>
      <c r="G121" s="181">
        <f t="shared" ref="G121:G123" si="467">SUM(H121:J121)</f>
        <v>0</v>
      </c>
      <c r="H121" s="5"/>
      <c r="I121" s="5"/>
      <c r="J121" s="5"/>
      <c r="K121" s="2">
        <v>3831</v>
      </c>
      <c r="L121" s="181">
        <f t="shared" ref="L121:L123" si="468">SUM(M121:O121)</f>
        <v>0</v>
      </c>
      <c r="M121" s="5"/>
      <c r="N121" s="5"/>
      <c r="O121" s="5"/>
      <c r="P121" s="2">
        <v>3832</v>
      </c>
      <c r="Q121" s="181">
        <f t="shared" ref="Q121:Q123" si="469">SUM(R121:T121)</f>
        <v>0</v>
      </c>
      <c r="R121" s="5"/>
      <c r="S121" s="5"/>
      <c r="T121" s="5"/>
      <c r="U121" s="2">
        <v>2554</v>
      </c>
      <c r="V121" s="181">
        <f t="shared" ref="V121:V123" si="470">SUM(W121:Y121)</f>
        <v>0</v>
      </c>
      <c r="W121" s="5"/>
      <c r="X121" s="5"/>
      <c r="Y121" s="5"/>
      <c r="AA121" s="10" t="s">
        <v>245</v>
      </c>
    </row>
    <row r="122" spans="1:27" ht="34.5" hidden="1">
      <c r="A122" s="52"/>
      <c r="B122" s="59" t="s">
        <v>390</v>
      </c>
      <c r="C122" s="56" t="s">
        <v>55</v>
      </c>
      <c r="D122" s="2">
        <v>19908</v>
      </c>
      <c r="E122" s="3">
        <f t="shared" si="374"/>
        <v>0</v>
      </c>
      <c r="F122" s="2">
        <v>4400</v>
      </c>
      <c r="G122" s="181">
        <f t="shared" si="467"/>
        <v>0</v>
      </c>
      <c r="H122" s="5"/>
      <c r="I122" s="5"/>
      <c r="J122" s="5"/>
      <c r="K122" s="2">
        <v>6512</v>
      </c>
      <c r="L122" s="181">
        <f t="shared" si="468"/>
        <v>0</v>
      </c>
      <c r="M122" s="5"/>
      <c r="N122" s="5"/>
      <c r="O122" s="5"/>
      <c r="P122" s="2">
        <v>4498</v>
      </c>
      <c r="Q122" s="181">
        <f t="shared" si="469"/>
        <v>0</v>
      </c>
      <c r="R122" s="5"/>
      <c r="S122" s="5"/>
      <c r="T122" s="5"/>
      <c r="U122" s="2">
        <v>4498</v>
      </c>
      <c r="V122" s="181">
        <f t="shared" si="470"/>
        <v>0</v>
      </c>
      <c r="W122" s="5"/>
      <c r="X122" s="5"/>
      <c r="Y122" s="5"/>
      <c r="AA122" s="10" t="s">
        <v>241</v>
      </c>
    </row>
    <row r="123" spans="1:27">
      <c r="A123" s="80"/>
      <c r="B123" s="81" t="s">
        <v>96</v>
      </c>
      <c r="C123" s="56" t="s">
        <v>55</v>
      </c>
      <c r="D123" s="2">
        <v>6000</v>
      </c>
      <c r="E123" s="3">
        <f t="shared" si="374"/>
        <v>681</v>
      </c>
      <c r="F123" s="2">
        <v>1600</v>
      </c>
      <c r="G123" s="181">
        <f t="shared" si="467"/>
        <v>0</v>
      </c>
      <c r="H123" s="5"/>
      <c r="I123" s="5"/>
      <c r="J123" s="5"/>
      <c r="K123" s="2">
        <v>1450</v>
      </c>
      <c r="L123" s="181">
        <f t="shared" si="468"/>
        <v>0</v>
      </c>
      <c r="M123" s="5"/>
      <c r="N123" s="5"/>
      <c r="O123" s="5"/>
      <c r="P123" s="2">
        <v>1550</v>
      </c>
      <c r="Q123" s="181">
        <f t="shared" si="469"/>
        <v>0</v>
      </c>
      <c r="R123" s="5"/>
      <c r="S123" s="5"/>
      <c r="T123" s="5"/>
      <c r="U123" s="2">
        <v>1400</v>
      </c>
      <c r="V123" s="181">
        <f t="shared" si="470"/>
        <v>681</v>
      </c>
      <c r="W123" s="5"/>
      <c r="X123" s="5"/>
      <c r="Y123" s="253">
        <v>681</v>
      </c>
      <c r="AA123" s="10" t="s">
        <v>242</v>
      </c>
    </row>
    <row r="124" spans="1:27" hidden="1">
      <c r="A124" s="80"/>
      <c r="B124" s="81" t="s">
        <v>97</v>
      </c>
      <c r="C124" s="56" t="s">
        <v>62</v>
      </c>
      <c r="D124" s="2">
        <f>D125+D126</f>
        <v>7620</v>
      </c>
      <c r="E124" s="3">
        <f t="shared" si="374"/>
        <v>0</v>
      </c>
      <c r="F124" s="2">
        <f t="shared" ref="F124" si="471">F125+F126</f>
        <v>950</v>
      </c>
      <c r="G124" s="5">
        <f>SUM(G125:G126)</f>
        <v>0</v>
      </c>
      <c r="H124" s="5">
        <f t="shared" ref="H124" si="472">SUM(H125:H126)</f>
        <v>0</v>
      </c>
      <c r="I124" s="5">
        <f t="shared" ref="I124" si="473">SUM(I125:I126)</f>
        <v>0</v>
      </c>
      <c r="J124" s="5">
        <f t="shared" ref="J124" si="474">SUM(J125:J126)</f>
        <v>0</v>
      </c>
      <c r="K124" s="2">
        <f t="shared" ref="K124" si="475">K125+K126</f>
        <v>1290</v>
      </c>
      <c r="L124" s="5">
        <f>SUM(L125:L126)</f>
        <v>0</v>
      </c>
      <c r="M124" s="5">
        <f t="shared" ref="M124" si="476">SUM(M125:M126)</f>
        <v>0</v>
      </c>
      <c r="N124" s="5">
        <f t="shared" ref="N124" si="477">SUM(N125:N126)</f>
        <v>0</v>
      </c>
      <c r="O124" s="5">
        <f t="shared" ref="O124" si="478">SUM(O125:O126)</f>
        <v>0</v>
      </c>
      <c r="P124" s="2">
        <f t="shared" ref="P124" si="479">P125+P126</f>
        <v>2810</v>
      </c>
      <c r="Q124" s="5">
        <f>SUM(Q125:Q126)</f>
        <v>0</v>
      </c>
      <c r="R124" s="5">
        <f t="shared" ref="R124" si="480">SUM(R125:R126)</f>
        <v>0</v>
      </c>
      <c r="S124" s="5">
        <f t="shared" ref="S124" si="481">SUM(S125:S126)</f>
        <v>0</v>
      </c>
      <c r="T124" s="5">
        <f t="shared" ref="T124" si="482">SUM(T125:T126)</f>
        <v>0</v>
      </c>
      <c r="U124" s="2">
        <f t="shared" ref="U124" si="483">U125+U126</f>
        <v>2570</v>
      </c>
      <c r="V124" s="5">
        <f>SUM(V125:V126)</f>
        <v>0</v>
      </c>
      <c r="W124" s="5">
        <f t="shared" ref="W124:Y124" si="484">SUM(W125:W126)</f>
        <v>0</v>
      </c>
      <c r="X124" s="5">
        <f t="shared" si="484"/>
        <v>0</v>
      </c>
      <c r="Y124" s="5">
        <f t="shared" si="484"/>
        <v>0</v>
      </c>
      <c r="Z124" s="13" t="s">
        <v>384</v>
      </c>
      <c r="AA124" s="10"/>
    </row>
    <row r="125" spans="1:27" hidden="1">
      <c r="A125" s="52"/>
      <c r="B125" s="55" t="s">
        <v>95</v>
      </c>
      <c r="C125" s="56" t="s">
        <v>62</v>
      </c>
      <c r="D125" s="2">
        <v>4800</v>
      </c>
      <c r="E125" s="3">
        <f t="shared" si="374"/>
        <v>0</v>
      </c>
      <c r="F125" s="2">
        <v>950</v>
      </c>
      <c r="G125" s="181">
        <f t="shared" ref="G125:G126" si="485">SUM(H125:J125)</f>
        <v>0</v>
      </c>
      <c r="H125" s="5"/>
      <c r="I125" s="5"/>
      <c r="J125" s="5"/>
      <c r="K125" s="2">
        <v>1290</v>
      </c>
      <c r="L125" s="181">
        <f t="shared" ref="L125:L126" si="486">SUM(M125:O125)</f>
        <v>0</v>
      </c>
      <c r="M125" s="5"/>
      <c r="N125" s="5"/>
      <c r="O125" s="5"/>
      <c r="P125" s="2">
        <v>1400</v>
      </c>
      <c r="Q125" s="181">
        <f t="shared" ref="Q125:Q126" si="487">SUM(R125:T125)</f>
        <v>0</v>
      </c>
      <c r="R125" s="5"/>
      <c r="S125" s="5"/>
      <c r="T125" s="5"/>
      <c r="U125" s="2">
        <v>1160</v>
      </c>
      <c r="V125" s="181">
        <f t="shared" ref="V125:V126" si="488">SUM(W125:Y125)</f>
        <v>0</v>
      </c>
      <c r="W125" s="5"/>
      <c r="X125" s="5"/>
      <c r="Y125" s="5"/>
      <c r="AA125" s="10" t="s">
        <v>245</v>
      </c>
    </row>
    <row r="126" spans="1:27" hidden="1">
      <c r="A126" s="52"/>
      <c r="B126" s="55" t="s">
        <v>98</v>
      </c>
      <c r="C126" s="56" t="s">
        <v>62</v>
      </c>
      <c r="D126" s="2">
        <v>2820</v>
      </c>
      <c r="E126" s="3">
        <f t="shared" si="374"/>
        <v>0</v>
      </c>
      <c r="F126" s="2">
        <v>0</v>
      </c>
      <c r="G126" s="181">
        <f t="shared" si="485"/>
        <v>0</v>
      </c>
      <c r="H126" s="5"/>
      <c r="I126" s="5"/>
      <c r="J126" s="5"/>
      <c r="K126" s="2">
        <v>0</v>
      </c>
      <c r="L126" s="181">
        <f t="shared" si="486"/>
        <v>0</v>
      </c>
      <c r="M126" s="5"/>
      <c r="N126" s="5"/>
      <c r="O126" s="5"/>
      <c r="P126" s="2">
        <v>1410</v>
      </c>
      <c r="Q126" s="181">
        <f t="shared" si="487"/>
        <v>0</v>
      </c>
      <c r="R126" s="5"/>
      <c r="S126" s="5"/>
      <c r="T126" s="5"/>
      <c r="U126" s="2">
        <v>1410</v>
      </c>
      <c r="V126" s="181">
        <f t="shared" si="488"/>
        <v>0</v>
      </c>
      <c r="W126" s="5"/>
      <c r="X126" s="5"/>
      <c r="Y126" s="5"/>
      <c r="AA126" s="10" t="s">
        <v>241</v>
      </c>
    </row>
    <row r="127" spans="1:27" ht="18.75" hidden="1" customHeight="1">
      <c r="A127" s="80"/>
      <c r="B127" s="81" t="s">
        <v>99</v>
      </c>
      <c r="C127" s="56" t="s">
        <v>100</v>
      </c>
      <c r="D127" s="4">
        <f>SUM(D128)</f>
        <v>180</v>
      </c>
      <c r="E127" s="3">
        <f t="shared" si="374"/>
        <v>0</v>
      </c>
      <c r="F127" s="4">
        <f t="shared" ref="F127" si="489">SUM(F128)</f>
        <v>60</v>
      </c>
      <c r="G127" s="5">
        <f>SUM(G128)</f>
        <v>0</v>
      </c>
      <c r="H127" s="5">
        <f t="shared" ref="H127" si="490">SUM(H128)</f>
        <v>0</v>
      </c>
      <c r="I127" s="5">
        <f t="shared" ref="I127" si="491">SUM(I128)</f>
        <v>0</v>
      </c>
      <c r="J127" s="5">
        <f t="shared" ref="J127" si="492">SUM(J128)</f>
        <v>0</v>
      </c>
      <c r="K127" s="4">
        <f t="shared" ref="K127" si="493">SUM(K128)</f>
        <v>30</v>
      </c>
      <c r="L127" s="5">
        <f>SUM(L128)</f>
        <v>0</v>
      </c>
      <c r="M127" s="5">
        <f t="shared" ref="M127" si="494">SUM(M128)</f>
        <v>0</v>
      </c>
      <c r="N127" s="5">
        <f t="shared" ref="N127" si="495">SUM(N128)</f>
        <v>0</v>
      </c>
      <c r="O127" s="5">
        <f t="shared" ref="O127" si="496">SUM(O128)</f>
        <v>0</v>
      </c>
      <c r="P127" s="4">
        <f t="shared" ref="P127" si="497">SUM(P128)</f>
        <v>60</v>
      </c>
      <c r="Q127" s="5">
        <f>SUM(Q128)</f>
        <v>0</v>
      </c>
      <c r="R127" s="5">
        <f t="shared" ref="R127" si="498">SUM(R128)</f>
        <v>0</v>
      </c>
      <c r="S127" s="5">
        <f t="shared" ref="S127" si="499">SUM(S128)</f>
        <v>0</v>
      </c>
      <c r="T127" s="5">
        <f t="shared" ref="T127" si="500">SUM(T128)</f>
        <v>0</v>
      </c>
      <c r="U127" s="4">
        <f t="shared" ref="U127" si="501">SUM(U128)</f>
        <v>30</v>
      </c>
      <c r="V127" s="5">
        <f>SUM(V128)</f>
        <v>0</v>
      </c>
      <c r="W127" s="5">
        <f t="shared" ref="W127:Y127" si="502">SUM(W128)</f>
        <v>0</v>
      </c>
      <c r="X127" s="5">
        <f t="shared" si="502"/>
        <v>0</v>
      </c>
      <c r="Y127" s="5">
        <f t="shared" si="502"/>
        <v>0</v>
      </c>
      <c r="Z127" s="13" t="s">
        <v>385</v>
      </c>
      <c r="AA127" s="10"/>
    </row>
    <row r="128" spans="1:27" hidden="1">
      <c r="A128" s="52"/>
      <c r="B128" s="55" t="s">
        <v>95</v>
      </c>
      <c r="C128" s="56" t="s">
        <v>101</v>
      </c>
      <c r="D128" s="4">
        <v>180</v>
      </c>
      <c r="E128" s="3">
        <f t="shared" si="374"/>
        <v>0</v>
      </c>
      <c r="F128" s="4">
        <v>60</v>
      </c>
      <c r="G128" s="5">
        <f>SUM(H128:J128)</f>
        <v>0</v>
      </c>
      <c r="H128" s="5"/>
      <c r="I128" s="5"/>
      <c r="J128" s="5"/>
      <c r="K128" s="4">
        <v>30</v>
      </c>
      <c r="L128" s="5">
        <f>SUM(M128:O128)</f>
        <v>0</v>
      </c>
      <c r="M128" s="5"/>
      <c r="N128" s="5"/>
      <c r="O128" s="5"/>
      <c r="P128" s="4">
        <v>60</v>
      </c>
      <c r="Q128" s="5">
        <f>SUM(R128:T128)</f>
        <v>0</v>
      </c>
      <c r="R128" s="5"/>
      <c r="S128" s="5"/>
      <c r="T128" s="5"/>
      <c r="U128" s="4">
        <v>30</v>
      </c>
      <c r="V128" s="5">
        <f>SUM(W128:Y128)</f>
        <v>0</v>
      </c>
      <c r="W128" s="5"/>
      <c r="X128" s="5"/>
      <c r="Y128" s="5"/>
      <c r="AA128" s="10" t="s">
        <v>245</v>
      </c>
    </row>
    <row r="129" spans="1:27" hidden="1">
      <c r="A129" s="80"/>
      <c r="B129" s="81" t="s">
        <v>102</v>
      </c>
      <c r="C129" s="56" t="s">
        <v>103</v>
      </c>
      <c r="D129" s="4">
        <f>D130+D131+D132+D133</f>
        <v>245</v>
      </c>
      <c r="E129" s="3">
        <f t="shared" si="374"/>
        <v>0</v>
      </c>
      <c r="F129" s="4">
        <f t="shared" ref="F129" si="503">F130+F131+F132+F133</f>
        <v>65</v>
      </c>
      <c r="G129" s="5">
        <f>SUM(G130:G132)</f>
        <v>0</v>
      </c>
      <c r="H129" s="5">
        <f t="shared" ref="H129" si="504">SUM(H130:H132)</f>
        <v>0</v>
      </c>
      <c r="I129" s="5">
        <f t="shared" ref="I129" si="505">SUM(I130:I132)</f>
        <v>0</v>
      </c>
      <c r="J129" s="5">
        <f t="shared" ref="J129" si="506">SUM(J130:J132)</f>
        <v>0</v>
      </c>
      <c r="K129" s="4">
        <f t="shared" ref="K129" si="507">K130+K131+K132+K133</f>
        <v>43</v>
      </c>
      <c r="L129" s="5">
        <f>SUM(L130:L132)</f>
        <v>0</v>
      </c>
      <c r="M129" s="5">
        <f t="shared" ref="M129" si="508">SUM(M130:M132)</f>
        <v>0</v>
      </c>
      <c r="N129" s="5">
        <f t="shared" ref="N129" si="509">SUM(N130:N132)</f>
        <v>0</v>
      </c>
      <c r="O129" s="5">
        <f t="shared" ref="O129" si="510">SUM(O130:O132)</f>
        <v>0</v>
      </c>
      <c r="P129" s="4">
        <f t="shared" ref="P129" si="511">P130+P131+P132+P133</f>
        <v>94</v>
      </c>
      <c r="Q129" s="5">
        <f>SUM(Q130:Q132)</f>
        <v>0</v>
      </c>
      <c r="R129" s="5">
        <f t="shared" ref="R129" si="512">SUM(R130:R132)</f>
        <v>0</v>
      </c>
      <c r="S129" s="5">
        <f t="shared" ref="S129" si="513">SUM(S130:S132)</f>
        <v>0</v>
      </c>
      <c r="T129" s="5">
        <f t="shared" ref="T129" si="514">SUM(T130:T132)</f>
        <v>0</v>
      </c>
      <c r="U129" s="4">
        <f t="shared" ref="U129" si="515">U130+U131+U132+U133</f>
        <v>43</v>
      </c>
      <c r="V129" s="5">
        <f>SUM(V130:V132)</f>
        <v>0</v>
      </c>
      <c r="W129" s="5">
        <f t="shared" ref="W129:Y129" si="516">SUM(W130:W132)</f>
        <v>0</v>
      </c>
      <c r="X129" s="5">
        <f t="shared" si="516"/>
        <v>0</v>
      </c>
      <c r="Y129" s="5">
        <f t="shared" si="516"/>
        <v>0</v>
      </c>
      <c r="Z129" s="13" t="s">
        <v>386</v>
      </c>
      <c r="AA129" s="10"/>
    </row>
    <row r="130" spans="1:27" hidden="1">
      <c r="A130" s="52"/>
      <c r="B130" s="55" t="s">
        <v>104</v>
      </c>
      <c r="C130" s="56" t="s">
        <v>103</v>
      </c>
      <c r="D130" s="4">
        <v>90</v>
      </c>
      <c r="E130" s="3">
        <f t="shared" si="374"/>
        <v>0</v>
      </c>
      <c r="F130" s="4">
        <v>20</v>
      </c>
      <c r="G130" s="181">
        <f>SUM(H130:J130)</f>
        <v>0</v>
      </c>
      <c r="H130" s="5"/>
      <c r="I130" s="5"/>
      <c r="J130" s="5"/>
      <c r="K130" s="4">
        <v>10</v>
      </c>
      <c r="L130" s="181">
        <f>SUM(M130:O130)</f>
        <v>0</v>
      </c>
      <c r="M130" s="5"/>
      <c r="N130" s="5"/>
      <c r="O130" s="5"/>
      <c r="P130" s="4">
        <v>50</v>
      </c>
      <c r="Q130" s="181">
        <f>SUM(R130:T130)</f>
        <v>0</v>
      </c>
      <c r="R130" s="5"/>
      <c r="S130" s="5"/>
      <c r="T130" s="5"/>
      <c r="U130" s="4">
        <v>10</v>
      </c>
      <c r="V130" s="181">
        <f>SUM(W130:Y130)</f>
        <v>0</v>
      </c>
      <c r="W130" s="5"/>
      <c r="X130" s="5"/>
      <c r="Y130" s="5"/>
      <c r="AA130" s="10" t="s">
        <v>244</v>
      </c>
    </row>
    <row r="131" spans="1:27" hidden="1">
      <c r="A131" s="52"/>
      <c r="B131" s="55" t="s">
        <v>204</v>
      </c>
      <c r="C131" s="56" t="s">
        <v>103</v>
      </c>
      <c r="D131" s="4">
        <v>140</v>
      </c>
      <c r="E131" s="3">
        <f t="shared" si="374"/>
        <v>0</v>
      </c>
      <c r="F131" s="4">
        <v>40</v>
      </c>
      <c r="G131" s="181">
        <f t="shared" ref="G131:G132" si="517">SUM(H131:J131)</f>
        <v>0</v>
      </c>
      <c r="H131" s="5"/>
      <c r="I131" s="5"/>
      <c r="J131" s="5"/>
      <c r="K131" s="4">
        <v>30</v>
      </c>
      <c r="L131" s="181">
        <f t="shared" ref="L131:L132" si="518">SUM(M131:O131)</f>
        <v>0</v>
      </c>
      <c r="M131" s="5"/>
      <c r="N131" s="5"/>
      <c r="O131" s="5"/>
      <c r="P131" s="4">
        <v>40</v>
      </c>
      <c r="Q131" s="181">
        <f t="shared" ref="Q131:Q132" si="519">SUM(R131:T131)</f>
        <v>0</v>
      </c>
      <c r="R131" s="5"/>
      <c r="S131" s="5"/>
      <c r="T131" s="5"/>
      <c r="U131" s="4">
        <v>30</v>
      </c>
      <c r="V131" s="181">
        <f t="shared" ref="V131:V132" si="520">SUM(W131:Y131)</f>
        <v>0</v>
      </c>
      <c r="W131" s="5"/>
      <c r="X131" s="5"/>
      <c r="Y131" s="5"/>
      <c r="AA131" s="10" t="s">
        <v>244</v>
      </c>
    </row>
    <row r="132" spans="1:27" hidden="1">
      <c r="A132" s="52"/>
      <c r="B132" s="55" t="s">
        <v>205</v>
      </c>
      <c r="C132" s="56" t="s">
        <v>103</v>
      </c>
      <c r="D132" s="4">
        <v>15</v>
      </c>
      <c r="E132" s="3">
        <f t="shared" si="374"/>
        <v>0</v>
      </c>
      <c r="F132" s="4">
        <v>5</v>
      </c>
      <c r="G132" s="181">
        <f t="shared" si="517"/>
        <v>0</v>
      </c>
      <c r="H132" s="5"/>
      <c r="I132" s="5"/>
      <c r="J132" s="5"/>
      <c r="K132" s="4">
        <v>3</v>
      </c>
      <c r="L132" s="181">
        <f t="shared" si="518"/>
        <v>0</v>
      </c>
      <c r="M132" s="5"/>
      <c r="N132" s="5"/>
      <c r="O132" s="5"/>
      <c r="P132" s="4">
        <v>4</v>
      </c>
      <c r="Q132" s="181">
        <f t="shared" si="519"/>
        <v>0</v>
      </c>
      <c r="R132" s="5"/>
      <c r="S132" s="5"/>
      <c r="T132" s="5"/>
      <c r="U132" s="4">
        <v>3</v>
      </c>
      <c r="V132" s="181">
        <f t="shared" si="520"/>
        <v>0</v>
      </c>
      <c r="W132" s="5"/>
      <c r="X132" s="5"/>
      <c r="Y132" s="5"/>
      <c r="AA132" s="10" t="s">
        <v>244</v>
      </c>
    </row>
    <row r="133" spans="1:27" hidden="1">
      <c r="A133" s="76"/>
      <c r="B133" s="77"/>
      <c r="C133" s="56"/>
      <c r="D133" s="4"/>
      <c r="E133" s="5"/>
      <c r="F133" s="4"/>
      <c r="G133" s="5"/>
      <c r="H133" s="5"/>
      <c r="I133" s="5"/>
      <c r="J133" s="5"/>
      <c r="K133" s="4"/>
      <c r="L133" s="5"/>
      <c r="M133" s="5"/>
      <c r="N133" s="5"/>
      <c r="O133" s="5"/>
      <c r="P133" s="4"/>
      <c r="Q133" s="5"/>
      <c r="R133" s="5"/>
      <c r="S133" s="5"/>
      <c r="T133" s="5"/>
      <c r="U133" s="4"/>
      <c r="V133" s="5"/>
      <c r="W133" s="5"/>
      <c r="X133" s="5"/>
      <c r="Y133" s="5"/>
      <c r="AA133" s="10"/>
    </row>
    <row r="134" spans="1:27">
      <c r="A134" s="52"/>
      <c r="B134" s="53" t="s">
        <v>105</v>
      </c>
      <c r="C134" s="56" t="s">
        <v>106</v>
      </c>
      <c r="D134" s="4">
        <f>D135+D136+D137</f>
        <v>1015</v>
      </c>
      <c r="E134" s="3">
        <f t="shared" ref="E134:E141" si="521">SUM(G134+L134+Q134+V134)</f>
        <v>0</v>
      </c>
      <c r="F134" s="4">
        <f t="shared" ref="F134" si="522">F135+F136+F137</f>
        <v>200</v>
      </c>
      <c r="G134" s="5">
        <f>SUM(G135:G137)</f>
        <v>0</v>
      </c>
      <c r="H134" s="5">
        <f t="shared" ref="H134" si="523">SUM(H135:H137)</f>
        <v>0</v>
      </c>
      <c r="I134" s="5">
        <f t="shared" ref="I134" si="524">SUM(I135:I137)</f>
        <v>0</v>
      </c>
      <c r="J134" s="5">
        <f t="shared" ref="J134" si="525">SUM(J135:J137)</f>
        <v>0</v>
      </c>
      <c r="K134" s="4">
        <f t="shared" ref="K134" si="526">K135+K136+K137</f>
        <v>360</v>
      </c>
      <c r="L134" s="5">
        <f>SUM(L135:L137)</f>
        <v>0</v>
      </c>
      <c r="M134" s="5">
        <f t="shared" ref="M134" si="527">SUM(M135:M137)</f>
        <v>0</v>
      </c>
      <c r="N134" s="5">
        <f t="shared" ref="N134" si="528">SUM(N135:N137)</f>
        <v>0</v>
      </c>
      <c r="O134" s="5">
        <f t="shared" ref="O134" si="529">SUM(O135:O137)</f>
        <v>0</v>
      </c>
      <c r="P134" s="4">
        <f t="shared" ref="P134" si="530">P135+P136+P137</f>
        <v>210</v>
      </c>
      <c r="Q134" s="5">
        <f>SUM(Q135:Q137)</f>
        <v>0</v>
      </c>
      <c r="R134" s="5">
        <f t="shared" ref="R134" si="531">SUM(R135:R137)</f>
        <v>0</v>
      </c>
      <c r="S134" s="5">
        <f t="shared" ref="S134" si="532">SUM(S135:S137)</f>
        <v>0</v>
      </c>
      <c r="T134" s="5">
        <f t="shared" ref="T134" si="533">SUM(T135:T137)</f>
        <v>0</v>
      </c>
      <c r="U134" s="4">
        <f t="shared" ref="U134" si="534">U135+U136+U137</f>
        <v>245</v>
      </c>
      <c r="V134" s="5">
        <f>SUM(V135:V137)</f>
        <v>0</v>
      </c>
      <c r="W134" s="5">
        <f t="shared" ref="W134:Y134" si="535">SUM(W135:W137)</f>
        <v>0</v>
      </c>
      <c r="X134" s="5">
        <f t="shared" si="535"/>
        <v>0</v>
      </c>
      <c r="Y134" s="5">
        <f t="shared" si="535"/>
        <v>0</v>
      </c>
      <c r="Z134" s="13" t="s">
        <v>387</v>
      </c>
      <c r="AA134" s="61"/>
    </row>
    <row r="135" spans="1:27" s="63" customFormat="1" hidden="1">
      <c r="A135" s="87"/>
      <c r="B135" s="88" t="s">
        <v>107</v>
      </c>
      <c r="C135" s="83" t="s">
        <v>55</v>
      </c>
      <c r="D135" s="2">
        <v>500</v>
      </c>
      <c r="E135" s="3">
        <f t="shared" si="521"/>
        <v>0</v>
      </c>
      <c r="F135" s="2">
        <v>120</v>
      </c>
      <c r="G135" s="181">
        <f t="shared" ref="G135:G136" si="536">SUM(H135:J135)</f>
        <v>0</v>
      </c>
      <c r="H135" s="5"/>
      <c r="I135" s="5"/>
      <c r="J135" s="5"/>
      <c r="K135" s="2">
        <v>130</v>
      </c>
      <c r="L135" s="181">
        <f t="shared" ref="L135:L136" si="537">SUM(M135:O135)</f>
        <v>0</v>
      </c>
      <c r="M135" s="5"/>
      <c r="N135" s="5"/>
      <c r="O135" s="5"/>
      <c r="P135" s="2">
        <v>130</v>
      </c>
      <c r="Q135" s="181">
        <f t="shared" ref="Q135:Q136" si="538">SUM(R135:T135)</f>
        <v>0</v>
      </c>
      <c r="R135" s="5"/>
      <c r="S135" s="5"/>
      <c r="T135" s="5"/>
      <c r="U135" s="2">
        <v>120</v>
      </c>
      <c r="V135" s="181">
        <f t="shared" ref="V135:V136" si="539">SUM(W135:Y135)</f>
        <v>0</v>
      </c>
      <c r="W135" s="5"/>
      <c r="X135" s="5"/>
      <c r="Y135" s="5"/>
      <c r="Z135" s="13"/>
      <c r="AA135" s="61" t="s">
        <v>388</v>
      </c>
    </row>
    <row r="136" spans="1:27" s="63" customFormat="1">
      <c r="A136" s="62"/>
      <c r="B136" s="59" t="s">
        <v>108</v>
      </c>
      <c r="C136" s="56" t="s">
        <v>55</v>
      </c>
      <c r="D136" s="2">
        <v>295</v>
      </c>
      <c r="E136" s="3">
        <f t="shared" si="521"/>
        <v>0</v>
      </c>
      <c r="F136" s="2">
        <v>0</v>
      </c>
      <c r="G136" s="181">
        <f t="shared" si="536"/>
        <v>0</v>
      </c>
      <c r="H136" s="5"/>
      <c r="I136" s="5"/>
      <c r="J136" s="5"/>
      <c r="K136" s="2">
        <v>200</v>
      </c>
      <c r="L136" s="181">
        <f t="shared" si="537"/>
        <v>0</v>
      </c>
      <c r="M136" s="5"/>
      <c r="N136" s="5"/>
      <c r="O136" s="5"/>
      <c r="P136" s="2">
        <v>0</v>
      </c>
      <c r="Q136" s="181">
        <f t="shared" si="538"/>
        <v>0</v>
      </c>
      <c r="R136" s="5"/>
      <c r="S136" s="5"/>
      <c r="T136" s="5"/>
      <c r="U136" s="2">
        <v>95</v>
      </c>
      <c r="V136" s="181">
        <f t="shared" si="539"/>
        <v>0</v>
      </c>
      <c r="W136" s="5"/>
      <c r="X136" s="5"/>
      <c r="Y136" s="253">
        <v>0</v>
      </c>
      <c r="Z136" s="13"/>
      <c r="AA136" s="61" t="s">
        <v>242</v>
      </c>
    </row>
    <row r="137" spans="1:27" s="63" customFormat="1" hidden="1">
      <c r="A137" s="62"/>
      <c r="B137" s="59" t="s">
        <v>109</v>
      </c>
      <c r="C137" s="56" t="s">
        <v>106</v>
      </c>
      <c r="D137" s="2">
        <f>D138+D139</f>
        <v>220</v>
      </c>
      <c r="E137" s="3">
        <f t="shared" si="521"/>
        <v>0</v>
      </c>
      <c r="F137" s="2">
        <f t="shared" ref="F137" si="540">F138+F139</f>
        <v>80</v>
      </c>
      <c r="G137" s="5">
        <f>SUM(G138:G139)</f>
        <v>0</v>
      </c>
      <c r="H137" s="5">
        <f t="shared" ref="H137" si="541">SUM(H138:H139)</f>
        <v>0</v>
      </c>
      <c r="I137" s="5">
        <f t="shared" ref="I137" si="542">SUM(I138:I139)</f>
        <v>0</v>
      </c>
      <c r="J137" s="5">
        <f t="shared" ref="J137" si="543">SUM(J138:J139)</f>
        <v>0</v>
      </c>
      <c r="K137" s="2">
        <f t="shared" ref="K137" si="544">K138+K139</f>
        <v>30</v>
      </c>
      <c r="L137" s="5">
        <f>SUM(L138:L139)</f>
        <v>0</v>
      </c>
      <c r="M137" s="5">
        <f t="shared" ref="M137" si="545">SUM(M138:M139)</f>
        <v>0</v>
      </c>
      <c r="N137" s="5">
        <f t="shared" ref="N137" si="546">SUM(N138:N139)</f>
        <v>0</v>
      </c>
      <c r="O137" s="5">
        <f t="shared" ref="O137" si="547">SUM(O138:O139)</f>
        <v>0</v>
      </c>
      <c r="P137" s="2">
        <f t="shared" ref="P137" si="548">P138+P139</f>
        <v>80</v>
      </c>
      <c r="Q137" s="5">
        <f>SUM(Q138:Q139)</f>
        <v>0</v>
      </c>
      <c r="R137" s="5">
        <f t="shared" ref="R137" si="549">SUM(R138:R139)</f>
        <v>0</v>
      </c>
      <c r="S137" s="5">
        <f t="shared" ref="S137" si="550">SUM(S138:S139)</f>
        <v>0</v>
      </c>
      <c r="T137" s="5">
        <f t="shared" ref="T137" si="551">SUM(T138:T139)</f>
        <v>0</v>
      </c>
      <c r="U137" s="2">
        <f t="shared" ref="U137" si="552">U138+U139</f>
        <v>30</v>
      </c>
      <c r="V137" s="5">
        <f>SUM(V138:V139)</f>
        <v>0</v>
      </c>
      <c r="W137" s="5">
        <f t="shared" ref="W137:Y137" si="553">SUM(W138:W139)</f>
        <v>0</v>
      </c>
      <c r="X137" s="5">
        <f t="shared" si="553"/>
        <v>0</v>
      </c>
      <c r="Y137" s="5">
        <f t="shared" si="553"/>
        <v>0</v>
      </c>
      <c r="Z137" s="13" t="s">
        <v>389</v>
      </c>
      <c r="AA137" s="61"/>
    </row>
    <row r="138" spans="1:27" ht="23.25" hidden="1" customHeight="1">
      <c r="A138" s="52"/>
      <c r="B138" s="55" t="s">
        <v>275</v>
      </c>
      <c r="C138" s="56" t="s">
        <v>55</v>
      </c>
      <c r="D138" s="2">
        <v>80</v>
      </c>
      <c r="E138" s="3">
        <f t="shared" si="521"/>
        <v>0</v>
      </c>
      <c r="F138" s="2">
        <v>40</v>
      </c>
      <c r="G138" s="181">
        <f t="shared" ref="G138:G139" si="554">SUM(H138:J138)</f>
        <v>0</v>
      </c>
      <c r="H138" s="35"/>
      <c r="I138" s="35"/>
      <c r="J138" s="35"/>
      <c r="K138" s="2">
        <v>0</v>
      </c>
      <c r="L138" s="181">
        <f t="shared" ref="L138:L139" si="555">SUM(M138:O138)</f>
        <v>0</v>
      </c>
      <c r="M138" s="35"/>
      <c r="N138" s="35"/>
      <c r="O138" s="35"/>
      <c r="P138" s="2">
        <v>40</v>
      </c>
      <c r="Q138" s="181">
        <f t="shared" ref="Q138:Q139" si="556">SUM(R138:T138)</f>
        <v>0</v>
      </c>
      <c r="R138" s="35"/>
      <c r="S138" s="35"/>
      <c r="T138" s="35"/>
      <c r="U138" s="2">
        <v>0</v>
      </c>
      <c r="V138" s="181">
        <f t="shared" ref="V138:V139" si="557">SUM(W138:Y138)</f>
        <v>0</v>
      </c>
      <c r="W138" s="35"/>
      <c r="X138" s="35"/>
      <c r="Y138" s="35"/>
      <c r="AA138" s="10" t="s">
        <v>244</v>
      </c>
    </row>
    <row r="139" spans="1:27" hidden="1">
      <c r="A139" s="52"/>
      <c r="B139" s="55" t="s">
        <v>110</v>
      </c>
      <c r="C139" s="56" t="s">
        <v>106</v>
      </c>
      <c r="D139" s="2">
        <v>140</v>
      </c>
      <c r="E139" s="3">
        <f t="shared" si="521"/>
        <v>0</v>
      </c>
      <c r="F139" s="2">
        <v>40</v>
      </c>
      <c r="G139" s="181">
        <f t="shared" si="554"/>
        <v>0</v>
      </c>
      <c r="H139" s="5"/>
      <c r="I139" s="5"/>
      <c r="J139" s="5"/>
      <c r="K139" s="2">
        <v>30</v>
      </c>
      <c r="L139" s="181">
        <f t="shared" si="555"/>
        <v>0</v>
      </c>
      <c r="M139" s="5"/>
      <c r="N139" s="5"/>
      <c r="O139" s="5"/>
      <c r="P139" s="2">
        <v>40</v>
      </c>
      <c r="Q139" s="181">
        <f t="shared" si="556"/>
        <v>0</v>
      </c>
      <c r="R139" s="5"/>
      <c r="S139" s="5"/>
      <c r="T139" s="5"/>
      <c r="U139" s="2">
        <v>30</v>
      </c>
      <c r="V139" s="181">
        <f t="shared" si="557"/>
        <v>0</v>
      </c>
      <c r="W139" s="5"/>
      <c r="X139" s="5"/>
      <c r="Y139" s="5"/>
      <c r="AA139" s="10" t="s">
        <v>244</v>
      </c>
    </row>
    <row r="140" spans="1:27" ht="25.5" hidden="1" customHeight="1">
      <c r="A140" s="52"/>
      <c r="B140" s="53" t="s">
        <v>276</v>
      </c>
      <c r="C140" s="56" t="s">
        <v>55</v>
      </c>
      <c r="D140" s="4">
        <f>SUM(D141)</f>
        <v>5000</v>
      </c>
      <c r="E140" s="3">
        <f t="shared" si="521"/>
        <v>0</v>
      </c>
      <c r="F140" s="2">
        <f t="shared" ref="F140" si="558">SUM(F141)</f>
        <v>0</v>
      </c>
      <c r="G140" s="5">
        <f>SUM(G141)</f>
        <v>0</v>
      </c>
      <c r="H140" s="5">
        <f t="shared" ref="H140" si="559">SUM(H141)</f>
        <v>0</v>
      </c>
      <c r="I140" s="5">
        <f t="shared" ref="I140" si="560">SUM(I141)</f>
        <v>0</v>
      </c>
      <c r="J140" s="5">
        <f t="shared" ref="J140" si="561">SUM(J141)</f>
        <v>0</v>
      </c>
      <c r="K140" s="2">
        <f t="shared" ref="K140" si="562">SUM(K141)</f>
        <v>0</v>
      </c>
      <c r="L140" s="5">
        <f>SUM(L141)</f>
        <v>0</v>
      </c>
      <c r="M140" s="5">
        <f t="shared" ref="M140" si="563">SUM(M141)</f>
        <v>0</v>
      </c>
      <c r="N140" s="5">
        <f t="shared" ref="N140" si="564">SUM(N141)</f>
        <v>0</v>
      </c>
      <c r="O140" s="5">
        <f t="shared" ref="O140" si="565">SUM(O141)</f>
        <v>0</v>
      </c>
      <c r="P140" s="4">
        <f t="shared" ref="P140" si="566">SUM(P141)</f>
        <v>5000</v>
      </c>
      <c r="Q140" s="5">
        <f>SUM(Q141)</f>
        <v>0</v>
      </c>
      <c r="R140" s="5">
        <f t="shared" ref="R140" si="567">SUM(R141)</f>
        <v>0</v>
      </c>
      <c r="S140" s="5">
        <f t="shared" ref="S140" si="568">SUM(S141)</f>
        <v>0</v>
      </c>
      <c r="T140" s="5">
        <f t="shared" ref="T140" si="569">SUM(T141)</f>
        <v>0</v>
      </c>
      <c r="U140" s="2">
        <f t="shared" ref="U140" si="570">SUM(U141)</f>
        <v>0</v>
      </c>
      <c r="V140" s="5">
        <f>SUM(V141)</f>
        <v>0</v>
      </c>
      <c r="W140" s="5">
        <f t="shared" ref="W140:Y140" si="571">SUM(W141)</f>
        <v>0</v>
      </c>
      <c r="X140" s="5">
        <f t="shared" si="571"/>
        <v>0</v>
      </c>
      <c r="Y140" s="5">
        <f t="shared" si="571"/>
        <v>0</v>
      </c>
      <c r="Z140" s="13" t="s">
        <v>391</v>
      </c>
      <c r="AA140" s="10"/>
    </row>
    <row r="141" spans="1:27" s="63" customFormat="1" hidden="1">
      <c r="A141" s="62"/>
      <c r="B141" s="59" t="s">
        <v>277</v>
      </c>
      <c r="C141" s="56" t="s">
        <v>55</v>
      </c>
      <c r="D141" s="4">
        <v>5000</v>
      </c>
      <c r="E141" s="3">
        <f t="shared" si="521"/>
        <v>0</v>
      </c>
      <c r="F141" s="2">
        <v>0</v>
      </c>
      <c r="G141" s="181">
        <f t="shared" ref="G141" si="572">SUM(H141:J141)</f>
        <v>0</v>
      </c>
      <c r="H141" s="5"/>
      <c r="I141" s="5"/>
      <c r="J141" s="5"/>
      <c r="K141" s="2">
        <v>0</v>
      </c>
      <c r="L141" s="181">
        <f t="shared" ref="L141" si="573">SUM(M141:O141)</f>
        <v>0</v>
      </c>
      <c r="M141" s="5"/>
      <c r="N141" s="5"/>
      <c r="O141" s="5"/>
      <c r="P141" s="4">
        <v>5000</v>
      </c>
      <c r="Q141" s="181">
        <f t="shared" ref="Q141" si="574">SUM(R141:T141)</f>
        <v>0</v>
      </c>
      <c r="R141" s="5"/>
      <c r="S141" s="5"/>
      <c r="T141" s="5"/>
      <c r="U141" s="2">
        <v>0</v>
      </c>
      <c r="V141" s="181">
        <f t="shared" ref="V141" si="575">SUM(W141:Y141)</f>
        <v>0</v>
      </c>
      <c r="W141" s="5"/>
      <c r="X141" s="5"/>
      <c r="Y141" s="5"/>
      <c r="Z141" s="13"/>
      <c r="AA141" s="61" t="s">
        <v>240</v>
      </c>
    </row>
    <row r="142" spans="1:27">
      <c r="A142" s="52"/>
      <c r="B142" s="89" t="s">
        <v>111</v>
      </c>
      <c r="C142" s="90"/>
      <c r="D142" s="4"/>
      <c r="E142" s="5"/>
      <c r="F142" s="4"/>
      <c r="G142" s="181"/>
      <c r="H142" s="5"/>
      <c r="I142" s="5"/>
      <c r="J142" s="5"/>
      <c r="K142" s="4"/>
      <c r="L142" s="181"/>
      <c r="M142" s="5"/>
      <c r="N142" s="5"/>
      <c r="O142" s="5"/>
      <c r="P142" s="4"/>
      <c r="Q142" s="181"/>
      <c r="R142" s="5"/>
      <c r="S142" s="5"/>
      <c r="T142" s="5"/>
      <c r="U142" s="4"/>
      <c r="V142" s="181"/>
      <c r="W142" s="5"/>
      <c r="X142" s="5"/>
      <c r="Y142" s="5"/>
      <c r="AA142" s="10"/>
    </row>
    <row r="143" spans="1:27">
      <c r="A143" s="52"/>
      <c r="B143" s="53" t="s">
        <v>112</v>
      </c>
      <c r="C143" s="56"/>
      <c r="D143" s="4"/>
      <c r="E143" s="5"/>
      <c r="F143" s="4"/>
      <c r="G143" s="181"/>
      <c r="H143" s="5"/>
      <c r="I143" s="5"/>
      <c r="J143" s="5"/>
      <c r="K143" s="4"/>
      <c r="L143" s="181"/>
      <c r="M143" s="5"/>
      <c r="N143" s="5"/>
      <c r="O143" s="5"/>
      <c r="P143" s="4"/>
      <c r="Q143" s="181"/>
      <c r="R143" s="5"/>
      <c r="S143" s="5"/>
      <c r="T143" s="5"/>
      <c r="U143" s="4"/>
      <c r="V143" s="181"/>
      <c r="W143" s="5"/>
      <c r="X143" s="5"/>
      <c r="Y143" s="5"/>
      <c r="AA143" s="10"/>
    </row>
    <row r="144" spans="1:27" hidden="1">
      <c r="A144" s="60"/>
      <c r="B144" s="54" t="s">
        <v>113</v>
      </c>
      <c r="C144" s="56" t="s">
        <v>114</v>
      </c>
      <c r="D144" s="4">
        <f>D145+D146+D147</f>
        <v>440550</v>
      </c>
      <c r="E144" s="3">
        <f t="shared" ref="E144:E178" si="576">SUM(G144+L144+Q144+V144)</f>
        <v>0</v>
      </c>
      <c r="F144" s="4">
        <f t="shared" ref="F144" si="577">F145+F146+F147</f>
        <v>110135</v>
      </c>
      <c r="G144" s="5">
        <f>SUM(G145:G147)</f>
        <v>0</v>
      </c>
      <c r="H144" s="5">
        <f t="shared" ref="H144" si="578">SUM(H145:H147)</f>
        <v>0</v>
      </c>
      <c r="I144" s="5">
        <f t="shared" ref="I144" si="579">SUM(I145:I147)</f>
        <v>0</v>
      </c>
      <c r="J144" s="5">
        <f t="shared" ref="J144" si="580">SUM(J145:J147)</f>
        <v>0</v>
      </c>
      <c r="K144" s="4">
        <f t="shared" ref="K144" si="581">K145+K146+K147</f>
        <v>110140</v>
      </c>
      <c r="L144" s="5">
        <f>SUM(L145:L147)</f>
        <v>0</v>
      </c>
      <c r="M144" s="5">
        <f t="shared" ref="M144" si="582">SUM(M145:M147)</f>
        <v>0</v>
      </c>
      <c r="N144" s="5">
        <f t="shared" ref="N144" si="583">SUM(N145:N147)</f>
        <v>0</v>
      </c>
      <c r="O144" s="5">
        <f t="shared" ref="O144" si="584">SUM(O145:O147)</f>
        <v>0</v>
      </c>
      <c r="P144" s="4">
        <f t="shared" ref="P144" si="585">P145+P146+P147</f>
        <v>110140</v>
      </c>
      <c r="Q144" s="5">
        <f>SUM(Q145:Q147)</f>
        <v>0</v>
      </c>
      <c r="R144" s="5">
        <f t="shared" ref="R144" si="586">SUM(R145:R147)</f>
        <v>0</v>
      </c>
      <c r="S144" s="5">
        <f t="shared" ref="S144" si="587">SUM(S145:S147)</f>
        <v>0</v>
      </c>
      <c r="T144" s="5">
        <f t="shared" ref="T144" si="588">SUM(T145:T147)</f>
        <v>0</v>
      </c>
      <c r="U144" s="4">
        <f t="shared" ref="U144" si="589">U145+U146+U147</f>
        <v>110135</v>
      </c>
      <c r="V144" s="5">
        <f>SUM(V145:V147)</f>
        <v>0</v>
      </c>
      <c r="W144" s="5">
        <f t="shared" ref="W144:Y144" si="590">SUM(W145:W147)</f>
        <v>0</v>
      </c>
      <c r="X144" s="5">
        <f t="shared" si="590"/>
        <v>0</v>
      </c>
      <c r="Y144" s="5">
        <f t="shared" si="590"/>
        <v>0</v>
      </c>
      <c r="Z144" s="13" t="s">
        <v>393</v>
      </c>
      <c r="AA144" s="10"/>
    </row>
    <row r="145" spans="1:27" s="63" customFormat="1" hidden="1">
      <c r="A145" s="62"/>
      <c r="B145" s="59" t="s">
        <v>392</v>
      </c>
      <c r="C145" s="56" t="s">
        <v>114</v>
      </c>
      <c r="D145" s="203">
        <v>306500</v>
      </c>
      <c r="E145" s="3">
        <f t="shared" si="576"/>
        <v>0</v>
      </c>
      <c r="F145" s="203">
        <v>76625</v>
      </c>
      <c r="G145" s="5">
        <f>SUM(G297)</f>
        <v>0</v>
      </c>
      <c r="H145" s="5">
        <f t="shared" ref="H145:J145" si="591">SUM(H297)</f>
        <v>0</v>
      </c>
      <c r="I145" s="5">
        <f t="shared" si="591"/>
        <v>0</v>
      </c>
      <c r="J145" s="5">
        <f t="shared" si="591"/>
        <v>0</v>
      </c>
      <c r="K145" s="203">
        <v>76625</v>
      </c>
      <c r="L145" s="5">
        <f>SUM(L297)</f>
        <v>0</v>
      </c>
      <c r="M145" s="5">
        <f t="shared" ref="M145:O145" si="592">SUM(M297)</f>
        <v>0</v>
      </c>
      <c r="N145" s="5">
        <f t="shared" si="592"/>
        <v>0</v>
      </c>
      <c r="O145" s="5">
        <f t="shared" si="592"/>
        <v>0</v>
      </c>
      <c r="P145" s="203">
        <v>76625</v>
      </c>
      <c r="Q145" s="5">
        <f>SUM(Q297)</f>
        <v>0</v>
      </c>
      <c r="R145" s="5">
        <f t="shared" ref="R145:T145" si="593">SUM(R297)</f>
        <v>0</v>
      </c>
      <c r="S145" s="5">
        <f t="shared" si="593"/>
        <v>0</v>
      </c>
      <c r="T145" s="5">
        <f t="shared" si="593"/>
        <v>0</v>
      </c>
      <c r="U145" s="203">
        <v>76625</v>
      </c>
      <c r="V145" s="5">
        <f>SUM(V297)</f>
        <v>0</v>
      </c>
      <c r="W145" s="5">
        <f t="shared" ref="W145:Y145" si="594">SUM(W297)</f>
        <v>0</v>
      </c>
      <c r="X145" s="5">
        <f t="shared" si="594"/>
        <v>0</v>
      </c>
      <c r="Y145" s="5">
        <f t="shared" si="594"/>
        <v>0</v>
      </c>
      <c r="Z145" s="13" t="s">
        <v>394</v>
      </c>
      <c r="AA145" s="61"/>
    </row>
    <row r="146" spans="1:27" ht="21.75" hidden="1" customHeight="1">
      <c r="A146" s="62"/>
      <c r="B146" s="59" t="s">
        <v>278</v>
      </c>
      <c r="C146" s="56" t="s">
        <v>114</v>
      </c>
      <c r="D146" s="4">
        <v>134000</v>
      </c>
      <c r="E146" s="3">
        <f t="shared" si="576"/>
        <v>0</v>
      </c>
      <c r="F146" s="4">
        <v>33500</v>
      </c>
      <c r="G146" s="181">
        <f t="shared" ref="G146:G148" si="595">SUM(H146:J146)</f>
        <v>0</v>
      </c>
      <c r="H146" s="5"/>
      <c r="I146" s="5"/>
      <c r="J146" s="5"/>
      <c r="K146" s="4">
        <v>33500</v>
      </c>
      <c r="L146" s="181">
        <f t="shared" ref="L146:L148" si="596">SUM(M146:O146)</f>
        <v>0</v>
      </c>
      <c r="M146" s="5"/>
      <c r="N146" s="5"/>
      <c r="O146" s="5"/>
      <c r="P146" s="4">
        <v>33500</v>
      </c>
      <c r="Q146" s="181">
        <f t="shared" ref="Q146:Q148" si="597">SUM(R146:T146)</f>
        <v>0</v>
      </c>
      <c r="R146" s="5"/>
      <c r="S146" s="5"/>
      <c r="T146" s="5"/>
      <c r="U146" s="4">
        <v>33500</v>
      </c>
      <c r="V146" s="181">
        <f t="shared" ref="V146:V148" si="598">SUM(W146:Y146)</f>
        <v>0</v>
      </c>
      <c r="W146" s="5"/>
      <c r="X146" s="5"/>
      <c r="Y146" s="5"/>
      <c r="AA146" s="10" t="s">
        <v>246</v>
      </c>
    </row>
    <row r="147" spans="1:27" hidden="1">
      <c r="A147" s="52"/>
      <c r="B147" s="55" t="s">
        <v>115</v>
      </c>
      <c r="C147" s="56" t="s">
        <v>114</v>
      </c>
      <c r="D147" s="4">
        <v>50</v>
      </c>
      <c r="E147" s="3">
        <f t="shared" si="576"/>
        <v>0</v>
      </c>
      <c r="F147" s="4">
        <v>10</v>
      </c>
      <c r="G147" s="181">
        <f t="shared" si="595"/>
        <v>0</v>
      </c>
      <c r="H147" s="5"/>
      <c r="I147" s="5"/>
      <c r="J147" s="5"/>
      <c r="K147" s="4">
        <v>15</v>
      </c>
      <c r="L147" s="181">
        <f t="shared" si="596"/>
        <v>0</v>
      </c>
      <c r="M147" s="5"/>
      <c r="N147" s="5"/>
      <c r="O147" s="5"/>
      <c r="P147" s="4">
        <v>15</v>
      </c>
      <c r="Q147" s="181">
        <f t="shared" si="597"/>
        <v>0</v>
      </c>
      <c r="R147" s="5"/>
      <c r="S147" s="5"/>
      <c r="T147" s="5"/>
      <c r="U147" s="4">
        <v>10</v>
      </c>
      <c r="V147" s="181">
        <f t="shared" si="598"/>
        <v>0</v>
      </c>
      <c r="W147" s="5"/>
      <c r="X147" s="5"/>
      <c r="Y147" s="5"/>
      <c r="AA147" s="10" t="s">
        <v>244</v>
      </c>
    </row>
    <row r="148" spans="1:27" hidden="1">
      <c r="A148" s="60"/>
      <c r="B148" s="54" t="s">
        <v>116</v>
      </c>
      <c r="C148" s="56" t="s">
        <v>82</v>
      </c>
      <c r="D148" s="4">
        <v>2500</v>
      </c>
      <c r="E148" s="3">
        <f t="shared" si="576"/>
        <v>0</v>
      </c>
      <c r="F148" s="4">
        <v>20</v>
      </c>
      <c r="G148" s="181">
        <f t="shared" si="595"/>
        <v>0</v>
      </c>
      <c r="H148" s="5"/>
      <c r="I148" s="5"/>
      <c r="J148" s="5"/>
      <c r="K148" s="4">
        <v>20</v>
      </c>
      <c r="L148" s="181">
        <f t="shared" si="596"/>
        <v>0</v>
      </c>
      <c r="M148" s="5"/>
      <c r="N148" s="5"/>
      <c r="O148" s="5"/>
      <c r="P148" s="4">
        <v>2440</v>
      </c>
      <c r="Q148" s="181">
        <f t="shared" si="597"/>
        <v>0</v>
      </c>
      <c r="R148" s="5"/>
      <c r="S148" s="5"/>
      <c r="T148" s="5"/>
      <c r="U148" s="4">
        <v>20</v>
      </c>
      <c r="V148" s="181">
        <f t="shared" si="598"/>
        <v>0</v>
      </c>
      <c r="W148" s="5"/>
      <c r="X148" s="5"/>
      <c r="Y148" s="5"/>
      <c r="AA148" s="10" t="s">
        <v>246</v>
      </c>
    </row>
    <row r="149" spans="1:27" hidden="1">
      <c r="A149" s="60"/>
      <c r="B149" s="54" t="s">
        <v>117</v>
      </c>
      <c r="C149" s="56" t="s">
        <v>118</v>
      </c>
      <c r="D149" s="4">
        <f>D150+D151</f>
        <v>134050</v>
      </c>
      <c r="E149" s="3">
        <f t="shared" si="576"/>
        <v>0</v>
      </c>
      <c r="F149" s="4">
        <f t="shared" ref="F149" si="599">F150+F151</f>
        <v>35010</v>
      </c>
      <c r="G149" s="5">
        <f>SUM(G150:G151)</f>
        <v>0</v>
      </c>
      <c r="H149" s="5">
        <f t="shared" ref="H149" si="600">SUM(H150:H151)</f>
        <v>0</v>
      </c>
      <c r="I149" s="5">
        <f t="shared" ref="I149" si="601">SUM(I150:I151)</f>
        <v>0</v>
      </c>
      <c r="J149" s="5">
        <f t="shared" ref="J149" si="602">SUM(J150:J151)</f>
        <v>0</v>
      </c>
      <c r="K149" s="4">
        <f t="shared" ref="K149" si="603">K150+K151</f>
        <v>32015</v>
      </c>
      <c r="L149" s="5">
        <f>SUM(L150:L151)</f>
        <v>0</v>
      </c>
      <c r="M149" s="5">
        <f t="shared" ref="M149" si="604">SUM(M150:M151)</f>
        <v>0</v>
      </c>
      <c r="N149" s="5">
        <f t="shared" ref="N149" si="605">SUM(N150:N151)</f>
        <v>0</v>
      </c>
      <c r="O149" s="5">
        <f t="shared" ref="O149" si="606">SUM(O150:O151)</f>
        <v>0</v>
      </c>
      <c r="P149" s="4">
        <f t="shared" ref="P149" si="607">P150+P151</f>
        <v>35015</v>
      </c>
      <c r="Q149" s="5">
        <f>SUM(Q150:Q151)</f>
        <v>0</v>
      </c>
      <c r="R149" s="5">
        <f t="shared" ref="R149" si="608">SUM(R150:R151)</f>
        <v>0</v>
      </c>
      <c r="S149" s="5">
        <f t="shared" ref="S149" si="609">SUM(S150:S151)</f>
        <v>0</v>
      </c>
      <c r="T149" s="5">
        <f t="shared" ref="T149" si="610">SUM(T150:T151)</f>
        <v>0</v>
      </c>
      <c r="U149" s="4">
        <f t="shared" ref="U149" si="611">U150+U151</f>
        <v>32010</v>
      </c>
      <c r="V149" s="5">
        <f>SUM(V150:V151)</f>
        <v>0</v>
      </c>
      <c r="W149" s="5">
        <f t="shared" ref="W149:Y149" si="612">SUM(W150:W151)</f>
        <v>0</v>
      </c>
      <c r="X149" s="5">
        <f t="shared" si="612"/>
        <v>0</v>
      </c>
      <c r="Y149" s="5">
        <f t="shared" si="612"/>
        <v>0</v>
      </c>
      <c r="Z149" s="13" t="s">
        <v>395</v>
      </c>
    </row>
    <row r="150" spans="1:27" hidden="1">
      <c r="A150" s="62"/>
      <c r="B150" s="59" t="s">
        <v>119</v>
      </c>
      <c r="C150" s="56" t="s">
        <v>118</v>
      </c>
      <c r="D150" s="4">
        <v>134000</v>
      </c>
      <c r="E150" s="3">
        <f>SUM(G150+L150+Q150+V150)</f>
        <v>0</v>
      </c>
      <c r="F150" s="4">
        <v>35000</v>
      </c>
      <c r="G150" s="181">
        <f t="shared" ref="G150:G151" si="613">SUM(H150:J150)</f>
        <v>0</v>
      </c>
      <c r="H150" s="5"/>
      <c r="I150" s="5"/>
      <c r="J150" s="5"/>
      <c r="K150" s="4">
        <v>32000</v>
      </c>
      <c r="L150" s="181">
        <f t="shared" ref="L150:L151" si="614">SUM(M150:O150)</f>
        <v>0</v>
      </c>
      <c r="M150" s="5"/>
      <c r="N150" s="5"/>
      <c r="O150" s="5"/>
      <c r="P150" s="4">
        <v>35000</v>
      </c>
      <c r="Q150" s="181">
        <f t="shared" ref="Q150:Q151" si="615">SUM(R150:T150)</f>
        <v>0</v>
      </c>
      <c r="R150" s="5"/>
      <c r="S150" s="5"/>
      <c r="T150" s="5"/>
      <c r="U150" s="4">
        <v>32000</v>
      </c>
      <c r="V150" s="181">
        <f>SUM(W150:Y150)</f>
        <v>0</v>
      </c>
      <c r="W150" s="5"/>
      <c r="X150" s="5"/>
      <c r="Y150" s="5"/>
      <c r="AA150" s="10" t="s">
        <v>246</v>
      </c>
    </row>
    <row r="151" spans="1:27" hidden="1">
      <c r="A151" s="82"/>
      <c r="B151" s="55" t="s">
        <v>279</v>
      </c>
      <c r="C151" s="56" t="s">
        <v>118</v>
      </c>
      <c r="D151" s="4">
        <v>50</v>
      </c>
      <c r="E151" s="3">
        <f t="shared" si="576"/>
        <v>0</v>
      </c>
      <c r="F151" s="4">
        <v>10</v>
      </c>
      <c r="G151" s="181">
        <f t="shared" si="613"/>
        <v>0</v>
      </c>
      <c r="H151" s="5"/>
      <c r="I151" s="5"/>
      <c r="J151" s="5"/>
      <c r="K151" s="4">
        <v>15</v>
      </c>
      <c r="L151" s="181">
        <f t="shared" si="614"/>
        <v>0</v>
      </c>
      <c r="M151" s="5"/>
      <c r="N151" s="5"/>
      <c r="O151" s="5"/>
      <c r="P151" s="4">
        <v>15</v>
      </c>
      <c r="Q151" s="181">
        <f t="shared" si="615"/>
        <v>0</v>
      </c>
      <c r="R151" s="5"/>
      <c r="S151" s="5"/>
      <c r="T151" s="5"/>
      <c r="U151" s="4">
        <v>10</v>
      </c>
      <c r="V151" s="181">
        <f t="shared" ref="V151:V175" si="616">SUM(W151:Y151)</f>
        <v>0</v>
      </c>
      <c r="W151" s="5"/>
      <c r="X151" s="5"/>
      <c r="Y151" s="5"/>
      <c r="AA151" s="10" t="s">
        <v>244</v>
      </c>
    </row>
    <row r="152" spans="1:27" ht="34.5" hidden="1">
      <c r="A152" s="60"/>
      <c r="B152" s="54" t="s">
        <v>120</v>
      </c>
      <c r="C152" s="56" t="s">
        <v>121</v>
      </c>
      <c r="D152" s="4">
        <f>SUM(D153:D155)</f>
        <v>1890</v>
      </c>
      <c r="E152" s="3">
        <f t="shared" si="576"/>
        <v>0</v>
      </c>
      <c r="F152" s="4">
        <f t="shared" ref="F152:Y152" si="617">SUM(F153:F155)</f>
        <v>472</v>
      </c>
      <c r="G152" s="181">
        <f t="shared" si="617"/>
        <v>0</v>
      </c>
      <c r="H152" s="5">
        <f t="shared" si="617"/>
        <v>0</v>
      </c>
      <c r="I152" s="5">
        <f t="shared" si="617"/>
        <v>0</v>
      </c>
      <c r="J152" s="5">
        <f t="shared" si="617"/>
        <v>0</v>
      </c>
      <c r="K152" s="4">
        <f t="shared" si="617"/>
        <v>473</v>
      </c>
      <c r="L152" s="181">
        <f t="shared" si="617"/>
        <v>0</v>
      </c>
      <c r="M152" s="5">
        <f t="shared" si="617"/>
        <v>0</v>
      </c>
      <c r="N152" s="5">
        <f t="shared" si="617"/>
        <v>0</v>
      </c>
      <c r="O152" s="5">
        <f t="shared" si="617"/>
        <v>0</v>
      </c>
      <c r="P152" s="4">
        <f t="shared" si="617"/>
        <v>467</v>
      </c>
      <c r="Q152" s="181">
        <f t="shared" si="617"/>
        <v>0</v>
      </c>
      <c r="R152" s="5">
        <f t="shared" si="617"/>
        <v>0</v>
      </c>
      <c r="S152" s="5">
        <f t="shared" si="617"/>
        <v>0</v>
      </c>
      <c r="T152" s="5">
        <f t="shared" si="617"/>
        <v>0</v>
      </c>
      <c r="U152" s="4">
        <f t="shared" si="617"/>
        <v>478</v>
      </c>
      <c r="V152" s="181">
        <f t="shared" si="617"/>
        <v>0</v>
      </c>
      <c r="W152" s="5">
        <f t="shared" si="617"/>
        <v>0</v>
      </c>
      <c r="X152" s="5">
        <f t="shared" si="617"/>
        <v>0</v>
      </c>
      <c r="Y152" s="5">
        <f t="shared" si="617"/>
        <v>0</v>
      </c>
      <c r="Z152" s="13" t="s">
        <v>483</v>
      </c>
      <c r="AA152" s="10"/>
    </row>
    <row r="153" spans="1:27" hidden="1">
      <c r="A153" s="87"/>
      <c r="B153" s="88" t="s">
        <v>119</v>
      </c>
      <c r="C153" s="83" t="s">
        <v>121</v>
      </c>
      <c r="D153" s="91">
        <v>1800</v>
      </c>
      <c r="E153" s="3">
        <f t="shared" si="576"/>
        <v>0</v>
      </c>
      <c r="F153" s="91">
        <v>450</v>
      </c>
      <c r="G153" s="181">
        <f t="shared" ref="G153:G155" si="618">SUM(H153:J153)</f>
        <v>0</v>
      </c>
      <c r="H153" s="5"/>
      <c r="I153" s="5"/>
      <c r="J153" s="5"/>
      <c r="K153" s="91">
        <v>450</v>
      </c>
      <c r="L153" s="181">
        <f t="shared" ref="L153:L155" si="619">SUM(M153:O153)</f>
        <v>0</v>
      </c>
      <c r="M153" s="5"/>
      <c r="N153" s="5"/>
      <c r="O153" s="5"/>
      <c r="P153" s="91">
        <v>450</v>
      </c>
      <c r="Q153" s="181">
        <f t="shared" ref="Q153:Q155" si="620">SUM(R153:T153)</f>
        <v>0</v>
      </c>
      <c r="R153" s="5"/>
      <c r="S153" s="5"/>
      <c r="T153" s="5"/>
      <c r="U153" s="91">
        <v>450</v>
      </c>
      <c r="V153" s="181">
        <f t="shared" ref="V153:V155" si="621">SUM(W153:Y153)</f>
        <v>0</v>
      </c>
      <c r="W153" s="5"/>
      <c r="X153" s="5"/>
      <c r="Y153" s="5"/>
      <c r="AA153" s="10" t="s">
        <v>246</v>
      </c>
    </row>
    <row r="154" spans="1:27" hidden="1">
      <c r="A154" s="70"/>
      <c r="B154" s="71" t="s">
        <v>122</v>
      </c>
      <c r="C154" s="83" t="s">
        <v>121</v>
      </c>
      <c r="D154" s="91">
        <v>10</v>
      </c>
      <c r="E154" s="3">
        <f t="shared" si="576"/>
        <v>0</v>
      </c>
      <c r="F154" s="91">
        <v>2</v>
      </c>
      <c r="G154" s="181">
        <f t="shared" si="618"/>
        <v>0</v>
      </c>
      <c r="H154" s="5"/>
      <c r="I154" s="5"/>
      <c r="J154" s="5"/>
      <c r="K154" s="91">
        <v>3</v>
      </c>
      <c r="L154" s="181">
        <f t="shared" si="619"/>
        <v>0</v>
      </c>
      <c r="M154" s="5"/>
      <c r="N154" s="5"/>
      <c r="O154" s="5"/>
      <c r="P154" s="91">
        <v>2</v>
      </c>
      <c r="Q154" s="181">
        <f t="shared" si="620"/>
        <v>0</v>
      </c>
      <c r="R154" s="5"/>
      <c r="S154" s="5"/>
      <c r="T154" s="5"/>
      <c r="U154" s="91">
        <v>3</v>
      </c>
      <c r="V154" s="181">
        <f t="shared" si="621"/>
        <v>0</v>
      </c>
      <c r="W154" s="5"/>
      <c r="X154" s="5"/>
      <c r="Y154" s="5"/>
      <c r="AA154" s="10" t="s">
        <v>244</v>
      </c>
    </row>
    <row r="155" spans="1:27" hidden="1">
      <c r="A155" s="76"/>
      <c r="B155" s="55" t="s">
        <v>280</v>
      </c>
      <c r="C155" s="56" t="s">
        <v>121</v>
      </c>
      <c r="D155" s="4">
        <v>80</v>
      </c>
      <c r="E155" s="3">
        <f t="shared" si="576"/>
        <v>0</v>
      </c>
      <c r="F155" s="4">
        <v>20</v>
      </c>
      <c r="G155" s="181">
        <f t="shared" si="618"/>
        <v>0</v>
      </c>
      <c r="H155" s="5"/>
      <c r="I155" s="5"/>
      <c r="J155" s="5"/>
      <c r="K155" s="4">
        <v>20</v>
      </c>
      <c r="L155" s="181">
        <f t="shared" si="619"/>
        <v>0</v>
      </c>
      <c r="M155" s="5"/>
      <c r="N155" s="5"/>
      <c r="O155" s="5"/>
      <c r="P155" s="4">
        <v>15</v>
      </c>
      <c r="Q155" s="181">
        <f t="shared" si="620"/>
        <v>0</v>
      </c>
      <c r="R155" s="5"/>
      <c r="S155" s="5"/>
      <c r="T155" s="5"/>
      <c r="U155" s="4">
        <v>25</v>
      </c>
      <c r="V155" s="181">
        <f t="shared" si="621"/>
        <v>0</v>
      </c>
      <c r="W155" s="5"/>
      <c r="X155" s="5"/>
      <c r="Y155" s="5"/>
      <c r="AA155" s="10" t="s">
        <v>244</v>
      </c>
    </row>
    <row r="156" spans="1:27" hidden="1">
      <c r="A156" s="52"/>
      <c r="B156" s="77"/>
      <c r="C156" s="56"/>
      <c r="D156" s="4"/>
      <c r="E156" s="3"/>
      <c r="F156" s="4"/>
      <c r="G156" s="181"/>
      <c r="H156" s="5"/>
      <c r="I156" s="5"/>
      <c r="J156" s="5"/>
      <c r="K156" s="4"/>
      <c r="L156" s="181"/>
      <c r="M156" s="5"/>
      <c r="N156" s="5"/>
      <c r="O156" s="5"/>
      <c r="P156" s="4"/>
      <c r="Q156" s="181"/>
      <c r="R156" s="5"/>
      <c r="S156" s="5"/>
      <c r="T156" s="5"/>
      <c r="U156" s="4"/>
      <c r="V156" s="181"/>
      <c r="W156" s="5"/>
      <c r="X156" s="5"/>
      <c r="Y156" s="5"/>
      <c r="AA156" s="10"/>
    </row>
    <row r="157" spans="1:27" ht="51.75">
      <c r="A157" s="92"/>
      <c r="B157" s="93" t="s">
        <v>124</v>
      </c>
      <c r="C157" s="83" t="s">
        <v>125</v>
      </c>
      <c r="D157" s="91">
        <f>D158+D159+D162+D163+D164</f>
        <v>169900</v>
      </c>
      <c r="E157" s="3">
        <f t="shared" si="576"/>
        <v>6748</v>
      </c>
      <c r="F157" s="91">
        <f t="shared" ref="F157" si="622">F158+F159+F162+F163+F164</f>
        <v>43600</v>
      </c>
      <c r="G157" s="5">
        <f>SUM(G158,G159,G162,G163)</f>
        <v>0</v>
      </c>
      <c r="H157" s="5">
        <f t="shared" ref="H157" si="623">SUM(H158,H159,H162,H163)</f>
        <v>0</v>
      </c>
      <c r="I157" s="5">
        <f t="shared" ref="I157" si="624">SUM(I158,I159,I162,I163)</f>
        <v>0</v>
      </c>
      <c r="J157" s="5">
        <f t="shared" ref="J157" si="625">SUM(J158,J159,J162,J163)</f>
        <v>0</v>
      </c>
      <c r="K157" s="91">
        <f t="shared" ref="K157" si="626">K158+K159+K162+K163+K164</f>
        <v>42400</v>
      </c>
      <c r="L157" s="5">
        <f>SUM(L158,L159,L162,L163)</f>
        <v>0</v>
      </c>
      <c r="M157" s="5">
        <f t="shared" ref="M157" si="627">SUM(M158,M159,M162,M163)</f>
        <v>0</v>
      </c>
      <c r="N157" s="5">
        <f t="shared" ref="N157" si="628">SUM(N158,N159,N162,N163)</f>
        <v>0</v>
      </c>
      <c r="O157" s="5">
        <f t="shared" ref="O157" si="629">SUM(O158,O159,O162,O163)</f>
        <v>0</v>
      </c>
      <c r="P157" s="91">
        <f t="shared" ref="P157" si="630">P158+P159+P162+P163+P164</f>
        <v>42300</v>
      </c>
      <c r="Q157" s="5">
        <f>SUM(Q158,Q159,Q162,Q163)</f>
        <v>0</v>
      </c>
      <c r="R157" s="5">
        <f t="shared" ref="R157" si="631">SUM(R158,R159,R162,R163)</f>
        <v>0</v>
      </c>
      <c r="S157" s="5">
        <f t="shared" ref="S157" si="632">SUM(S158,S159,S162,S163)</f>
        <v>0</v>
      </c>
      <c r="T157" s="5">
        <f t="shared" ref="T157" si="633">SUM(T158,T159,T162,T163)</f>
        <v>0</v>
      </c>
      <c r="U157" s="91">
        <f t="shared" ref="U157" si="634">U158+U159+U162+U163+U164</f>
        <v>41600</v>
      </c>
      <c r="V157" s="5">
        <f>SUM(V158,V159,V162,V163)</f>
        <v>6748</v>
      </c>
      <c r="W157" s="5">
        <f t="shared" ref="W157:Y157" si="635">SUM(W158,W159,W162,W163)</f>
        <v>0</v>
      </c>
      <c r="X157" s="5">
        <f t="shared" si="635"/>
        <v>0</v>
      </c>
      <c r="Y157" s="5">
        <f t="shared" si="635"/>
        <v>6748</v>
      </c>
      <c r="Z157" s="13" t="s">
        <v>396</v>
      </c>
      <c r="AA157" s="10"/>
    </row>
    <row r="158" spans="1:27">
      <c r="A158" s="52"/>
      <c r="B158" s="55" t="s">
        <v>126</v>
      </c>
      <c r="C158" s="56" t="s">
        <v>127</v>
      </c>
      <c r="D158" s="4">
        <v>60000</v>
      </c>
      <c r="E158" s="3">
        <f t="shared" si="576"/>
        <v>6748</v>
      </c>
      <c r="F158" s="4">
        <v>16100</v>
      </c>
      <c r="G158" s="181">
        <f t="shared" ref="G158" si="636">SUM(H158:J158)</f>
        <v>0</v>
      </c>
      <c r="H158" s="5"/>
      <c r="I158" s="5"/>
      <c r="J158" s="5"/>
      <c r="K158" s="4">
        <v>15100</v>
      </c>
      <c r="L158" s="181">
        <f t="shared" ref="L158" si="637">SUM(M158:O158)</f>
        <v>0</v>
      </c>
      <c r="M158" s="5"/>
      <c r="N158" s="5"/>
      <c r="O158" s="5"/>
      <c r="P158" s="4">
        <v>14600</v>
      </c>
      <c r="Q158" s="181">
        <f t="shared" ref="Q158" si="638">SUM(R158:T158)</f>
        <v>0</v>
      </c>
      <c r="R158" s="5"/>
      <c r="S158" s="5"/>
      <c r="T158" s="5"/>
      <c r="U158" s="4">
        <v>14200</v>
      </c>
      <c r="V158" s="181">
        <f t="shared" si="616"/>
        <v>6748</v>
      </c>
      <c r="W158" s="5"/>
      <c r="X158" s="5"/>
      <c r="Y158" s="253">
        <v>6748</v>
      </c>
      <c r="AA158" s="10" t="s">
        <v>242</v>
      </c>
    </row>
    <row r="159" spans="1:27" hidden="1">
      <c r="A159" s="52"/>
      <c r="B159" s="55" t="s">
        <v>63</v>
      </c>
      <c r="C159" s="56" t="s">
        <v>127</v>
      </c>
      <c r="D159" s="4">
        <v>7100</v>
      </c>
      <c r="E159" s="3">
        <f t="shared" si="576"/>
        <v>0</v>
      </c>
      <c r="F159" s="4">
        <v>1800</v>
      </c>
      <c r="G159" s="5">
        <f>SUM(G160:G161)</f>
        <v>0</v>
      </c>
      <c r="H159" s="5">
        <f t="shared" ref="H159" si="639">SUM(H160:H161)</f>
        <v>0</v>
      </c>
      <c r="I159" s="5">
        <f t="shared" ref="I159" si="640">SUM(I160:I161)</f>
        <v>0</v>
      </c>
      <c r="J159" s="5">
        <f t="shared" ref="J159" si="641">SUM(J160:J161)</f>
        <v>0</v>
      </c>
      <c r="K159" s="4">
        <v>1600</v>
      </c>
      <c r="L159" s="5">
        <f>SUM(L160:L161)</f>
        <v>0</v>
      </c>
      <c r="M159" s="5">
        <f t="shared" ref="M159" si="642">SUM(M160:M161)</f>
        <v>0</v>
      </c>
      <c r="N159" s="5">
        <f t="shared" ref="N159" si="643">SUM(N160:N161)</f>
        <v>0</v>
      </c>
      <c r="O159" s="5">
        <f t="shared" ref="O159" si="644">SUM(O160:O161)</f>
        <v>0</v>
      </c>
      <c r="P159" s="4">
        <v>2000</v>
      </c>
      <c r="Q159" s="5">
        <f>SUM(Q160:Q161)</f>
        <v>0</v>
      </c>
      <c r="R159" s="5">
        <f t="shared" ref="R159" si="645">SUM(R160:R161)</f>
        <v>0</v>
      </c>
      <c r="S159" s="5">
        <f t="shared" ref="S159" si="646">SUM(S160:S161)</f>
        <v>0</v>
      </c>
      <c r="T159" s="5">
        <f t="shared" ref="T159" si="647">SUM(T160:T161)</f>
        <v>0</v>
      </c>
      <c r="U159" s="4">
        <v>1700</v>
      </c>
      <c r="V159" s="5">
        <f>SUM(V160:V161)</f>
        <v>0</v>
      </c>
      <c r="W159" s="5">
        <f t="shared" ref="W159:Y159" si="648">SUM(W160:W161)</f>
        <v>0</v>
      </c>
      <c r="X159" s="5">
        <f t="shared" si="648"/>
        <v>0</v>
      </c>
      <c r="Y159" s="5">
        <f t="shared" si="648"/>
        <v>0</v>
      </c>
      <c r="Z159" s="13" t="s">
        <v>397</v>
      </c>
    </row>
    <row r="160" spans="1:27" hidden="1">
      <c r="A160" s="57"/>
      <c r="B160" s="73" t="s">
        <v>281</v>
      </c>
      <c r="C160" s="56" t="s">
        <v>127</v>
      </c>
      <c r="D160" s="4">
        <v>4300</v>
      </c>
      <c r="E160" s="3">
        <f t="shared" si="576"/>
        <v>0</v>
      </c>
      <c r="F160" s="4">
        <v>1000</v>
      </c>
      <c r="G160" s="181">
        <f t="shared" ref="G160:G163" si="649">SUM(H160:J160)</f>
        <v>0</v>
      </c>
      <c r="H160" s="5"/>
      <c r="I160" s="5"/>
      <c r="J160" s="5"/>
      <c r="K160" s="4">
        <v>900</v>
      </c>
      <c r="L160" s="181">
        <f t="shared" ref="L160:L163" si="650">SUM(M160:O160)</f>
        <v>0</v>
      </c>
      <c r="M160" s="5"/>
      <c r="N160" s="5"/>
      <c r="O160" s="5"/>
      <c r="P160" s="4">
        <v>1300</v>
      </c>
      <c r="Q160" s="181">
        <f t="shared" ref="Q160:Q163" si="651">SUM(R160:T160)</f>
        <v>0</v>
      </c>
      <c r="R160" s="5"/>
      <c r="S160" s="5"/>
      <c r="T160" s="5"/>
      <c r="U160" s="4">
        <v>1100</v>
      </c>
      <c r="V160" s="181">
        <f t="shared" si="616"/>
        <v>0</v>
      </c>
      <c r="W160" s="5"/>
      <c r="X160" s="5"/>
      <c r="Y160" s="5"/>
      <c r="AA160" s="10" t="s">
        <v>247</v>
      </c>
    </row>
    <row r="161" spans="1:27" ht="21.75" hidden="1" customHeight="1">
      <c r="A161" s="57"/>
      <c r="B161" s="73" t="s">
        <v>282</v>
      </c>
      <c r="C161" s="56" t="s">
        <v>127</v>
      </c>
      <c r="D161" s="4">
        <v>2800</v>
      </c>
      <c r="E161" s="3">
        <f t="shared" si="576"/>
        <v>0</v>
      </c>
      <c r="F161" s="4">
        <v>800</v>
      </c>
      <c r="G161" s="181">
        <f t="shared" si="649"/>
        <v>0</v>
      </c>
      <c r="H161" s="5"/>
      <c r="I161" s="5"/>
      <c r="J161" s="5"/>
      <c r="K161" s="4">
        <v>700</v>
      </c>
      <c r="L161" s="181">
        <f t="shared" si="650"/>
        <v>0</v>
      </c>
      <c r="M161" s="5"/>
      <c r="N161" s="5"/>
      <c r="O161" s="5"/>
      <c r="P161" s="4">
        <v>700</v>
      </c>
      <c r="Q161" s="181">
        <f t="shared" si="651"/>
        <v>0</v>
      </c>
      <c r="R161" s="5"/>
      <c r="S161" s="5"/>
      <c r="T161" s="5"/>
      <c r="U161" s="4">
        <v>600</v>
      </c>
      <c r="V161" s="181">
        <f t="shared" si="616"/>
        <v>0</v>
      </c>
      <c r="W161" s="5"/>
      <c r="X161" s="5"/>
      <c r="Y161" s="5"/>
      <c r="AA161" s="10" t="s">
        <v>247</v>
      </c>
    </row>
    <row r="162" spans="1:27" hidden="1">
      <c r="A162" s="62"/>
      <c r="B162" s="59" t="s">
        <v>119</v>
      </c>
      <c r="C162" s="56" t="s">
        <v>127</v>
      </c>
      <c r="D162" s="4">
        <v>102000</v>
      </c>
      <c r="E162" s="3">
        <f t="shared" si="576"/>
        <v>0</v>
      </c>
      <c r="F162" s="4">
        <v>25500</v>
      </c>
      <c r="G162" s="181">
        <f t="shared" si="649"/>
        <v>0</v>
      </c>
      <c r="H162" s="5"/>
      <c r="I162" s="5"/>
      <c r="J162" s="5"/>
      <c r="K162" s="4">
        <v>25500</v>
      </c>
      <c r="L162" s="181">
        <f t="shared" si="650"/>
        <v>0</v>
      </c>
      <c r="M162" s="5"/>
      <c r="N162" s="5"/>
      <c r="O162" s="5"/>
      <c r="P162" s="4">
        <v>25500</v>
      </c>
      <c r="Q162" s="181">
        <f t="shared" si="651"/>
        <v>0</v>
      </c>
      <c r="R162" s="5"/>
      <c r="S162" s="5"/>
      <c r="T162" s="5"/>
      <c r="U162" s="4">
        <v>25500</v>
      </c>
      <c r="V162" s="181">
        <f t="shared" si="616"/>
        <v>0</v>
      </c>
      <c r="W162" s="5"/>
      <c r="X162" s="5"/>
      <c r="Y162" s="5"/>
      <c r="AA162" s="10" t="s">
        <v>246</v>
      </c>
    </row>
    <row r="163" spans="1:27" hidden="1">
      <c r="A163" s="52"/>
      <c r="B163" s="55" t="s">
        <v>123</v>
      </c>
      <c r="C163" s="56" t="s">
        <v>127</v>
      </c>
      <c r="D163" s="4">
        <v>800</v>
      </c>
      <c r="E163" s="3">
        <f t="shared" si="576"/>
        <v>0</v>
      </c>
      <c r="F163" s="4">
        <v>200</v>
      </c>
      <c r="G163" s="181">
        <f t="shared" si="649"/>
        <v>0</v>
      </c>
      <c r="H163" s="5"/>
      <c r="I163" s="5"/>
      <c r="J163" s="5"/>
      <c r="K163" s="4">
        <v>200</v>
      </c>
      <c r="L163" s="181">
        <f t="shared" si="650"/>
        <v>0</v>
      </c>
      <c r="M163" s="5"/>
      <c r="N163" s="5"/>
      <c r="O163" s="5"/>
      <c r="P163" s="4">
        <v>200</v>
      </c>
      <c r="Q163" s="181">
        <f t="shared" si="651"/>
        <v>0</v>
      </c>
      <c r="R163" s="5"/>
      <c r="S163" s="5"/>
      <c r="T163" s="5"/>
      <c r="U163" s="4">
        <v>200</v>
      </c>
      <c r="V163" s="181">
        <f t="shared" si="616"/>
        <v>0</v>
      </c>
      <c r="W163" s="5"/>
      <c r="X163" s="5"/>
      <c r="Y163" s="5"/>
      <c r="AA163" s="10" t="s">
        <v>244</v>
      </c>
    </row>
    <row r="164" spans="1:27" hidden="1">
      <c r="A164" s="76"/>
      <c r="B164" s="77"/>
      <c r="C164" s="56"/>
      <c r="D164" s="4"/>
      <c r="E164" s="3"/>
      <c r="F164" s="4"/>
      <c r="G164" s="5"/>
      <c r="H164" s="5"/>
      <c r="I164" s="5"/>
      <c r="J164" s="5"/>
      <c r="K164" s="4"/>
      <c r="L164" s="5"/>
      <c r="M164" s="5"/>
      <c r="N164" s="5"/>
      <c r="O164" s="5"/>
      <c r="P164" s="4"/>
      <c r="Q164" s="5"/>
      <c r="R164" s="5"/>
      <c r="S164" s="5"/>
      <c r="T164" s="5"/>
      <c r="U164" s="4"/>
      <c r="V164" s="5"/>
      <c r="W164" s="5"/>
      <c r="X164" s="5"/>
      <c r="Y164" s="5"/>
      <c r="AA164" s="10"/>
    </row>
    <row r="165" spans="1:27" hidden="1">
      <c r="A165" s="60"/>
      <c r="B165" s="54" t="s">
        <v>128</v>
      </c>
      <c r="C165" s="56" t="s">
        <v>129</v>
      </c>
      <c r="D165" s="4">
        <v>800</v>
      </c>
      <c r="E165" s="3">
        <f t="shared" si="576"/>
        <v>0</v>
      </c>
      <c r="F165" s="4">
        <v>200</v>
      </c>
      <c r="G165" s="181">
        <f t="shared" ref="G165" si="652">SUM(H165:J165)</f>
        <v>0</v>
      </c>
      <c r="H165" s="5"/>
      <c r="I165" s="5"/>
      <c r="J165" s="5"/>
      <c r="K165" s="4">
        <v>200</v>
      </c>
      <c r="L165" s="181">
        <f t="shared" ref="L165" si="653">SUM(M165:O165)</f>
        <v>0</v>
      </c>
      <c r="M165" s="5"/>
      <c r="N165" s="5"/>
      <c r="O165" s="5"/>
      <c r="P165" s="4">
        <v>200</v>
      </c>
      <c r="Q165" s="181">
        <f t="shared" ref="Q165" si="654">SUM(R165:T165)</f>
        <v>0</v>
      </c>
      <c r="R165" s="5"/>
      <c r="S165" s="5"/>
      <c r="T165" s="5"/>
      <c r="U165" s="4">
        <v>200</v>
      </c>
      <c r="V165" s="181">
        <f t="shared" si="616"/>
        <v>0</v>
      </c>
      <c r="W165" s="5"/>
      <c r="X165" s="5"/>
      <c r="Y165" s="5"/>
      <c r="AA165" s="10" t="s">
        <v>246</v>
      </c>
    </row>
    <row r="166" spans="1:27" ht="34.5">
      <c r="A166" s="60"/>
      <c r="B166" s="54" t="s">
        <v>130</v>
      </c>
      <c r="C166" s="56" t="s">
        <v>211</v>
      </c>
      <c r="D166" s="4">
        <f>D167+D168</f>
        <v>15400</v>
      </c>
      <c r="E166" s="3">
        <f t="shared" si="576"/>
        <v>2005</v>
      </c>
      <c r="F166" s="4">
        <f t="shared" ref="F166" si="655">F167+F168</f>
        <v>3400</v>
      </c>
      <c r="G166" s="5">
        <f>SUM(G167:G168)</f>
        <v>0</v>
      </c>
      <c r="H166" s="5">
        <f t="shared" ref="H166" si="656">SUM(H167:H168)</f>
        <v>0</v>
      </c>
      <c r="I166" s="5">
        <f t="shared" ref="I166" si="657">SUM(I167:I168)</f>
        <v>0</v>
      </c>
      <c r="J166" s="5">
        <f t="shared" ref="J166" si="658">SUM(J167:J168)</f>
        <v>0</v>
      </c>
      <c r="K166" s="4">
        <f t="shared" ref="K166" si="659">K167+K168</f>
        <v>3300</v>
      </c>
      <c r="L166" s="5">
        <f>SUM(L167:L168)</f>
        <v>0</v>
      </c>
      <c r="M166" s="5">
        <f t="shared" ref="M166" si="660">SUM(M167:M168)</f>
        <v>0</v>
      </c>
      <c r="N166" s="5">
        <f t="shared" ref="N166" si="661">SUM(N167:N168)</f>
        <v>0</v>
      </c>
      <c r="O166" s="5">
        <f t="shared" ref="O166" si="662">SUM(O167:O168)</f>
        <v>0</v>
      </c>
      <c r="P166" s="4">
        <f t="shared" ref="P166" si="663">P167+P168</f>
        <v>4350</v>
      </c>
      <c r="Q166" s="5">
        <f>SUM(Q167:Q168)</f>
        <v>0</v>
      </c>
      <c r="R166" s="5">
        <f t="shared" ref="R166" si="664">SUM(R167:R168)</f>
        <v>0</v>
      </c>
      <c r="S166" s="5">
        <f t="shared" ref="S166" si="665">SUM(S167:S168)</f>
        <v>0</v>
      </c>
      <c r="T166" s="5">
        <f t="shared" ref="T166" si="666">SUM(T167:T168)</f>
        <v>0</v>
      </c>
      <c r="U166" s="4">
        <f t="shared" ref="U166" si="667">U167+U168</f>
        <v>4350</v>
      </c>
      <c r="V166" s="5">
        <f>SUM(V167:V168)</f>
        <v>2005</v>
      </c>
      <c r="W166" s="5">
        <f t="shared" ref="W166:Y166" si="668">SUM(W167:W168)</f>
        <v>0</v>
      </c>
      <c r="X166" s="5">
        <f t="shared" si="668"/>
        <v>0</v>
      </c>
      <c r="Y166" s="5">
        <f t="shared" si="668"/>
        <v>2005</v>
      </c>
      <c r="Z166" s="13" t="s">
        <v>398</v>
      </c>
      <c r="AA166" s="10"/>
    </row>
    <row r="167" spans="1:27" hidden="1">
      <c r="A167" s="52"/>
      <c r="B167" s="55" t="s">
        <v>207</v>
      </c>
      <c r="C167" s="56" t="s">
        <v>60</v>
      </c>
      <c r="D167" s="4">
        <v>400</v>
      </c>
      <c r="E167" s="3">
        <f t="shared" si="576"/>
        <v>0</v>
      </c>
      <c r="F167" s="4">
        <v>100</v>
      </c>
      <c r="G167" s="181">
        <f t="shared" ref="G167:G168" si="669">SUM(H167:J167)</f>
        <v>0</v>
      </c>
      <c r="H167" s="5"/>
      <c r="I167" s="5"/>
      <c r="J167" s="5"/>
      <c r="K167" s="4">
        <v>100</v>
      </c>
      <c r="L167" s="181">
        <f t="shared" ref="L167:L168" si="670">SUM(M167:O167)</f>
        <v>0</v>
      </c>
      <c r="M167" s="5"/>
      <c r="N167" s="5"/>
      <c r="O167" s="5"/>
      <c r="P167" s="4">
        <v>100</v>
      </c>
      <c r="Q167" s="181">
        <f t="shared" ref="Q167:Q168" si="671">SUM(R167:T167)</f>
        <v>0</v>
      </c>
      <c r="R167" s="5"/>
      <c r="S167" s="5"/>
      <c r="T167" s="5"/>
      <c r="U167" s="4">
        <v>100</v>
      </c>
      <c r="V167" s="181">
        <f t="shared" si="616"/>
        <v>0</v>
      </c>
      <c r="W167" s="5"/>
      <c r="X167" s="5"/>
      <c r="Y167" s="5"/>
      <c r="AA167" s="10" t="s">
        <v>240</v>
      </c>
    </row>
    <row r="168" spans="1:27">
      <c r="A168" s="52"/>
      <c r="B168" s="55" t="s">
        <v>131</v>
      </c>
      <c r="C168" s="56" t="s">
        <v>78</v>
      </c>
      <c r="D168" s="4">
        <v>15000</v>
      </c>
      <c r="E168" s="3">
        <f t="shared" si="576"/>
        <v>2005</v>
      </c>
      <c r="F168" s="4">
        <v>3300</v>
      </c>
      <c r="G168" s="181">
        <f t="shared" si="669"/>
        <v>0</v>
      </c>
      <c r="H168" s="5"/>
      <c r="I168" s="5"/>
      <c r="J168" s="5"/>
      <c r="K168" s="4">
        <v>3200</v>
      </c>
      <c r="L168" s="181">
        <f t="shared" si="670"/>
        <v>0</v>
      </c>
      <c r="M168" s="5"/>
      <c r="N168" s="5"/>
      <c r="O168" s="5"/>
      <c r="P168" s="4">
        <v>4250</v>
      </c>
      <c r="Q168" s="181">
        <f t="shared" si="671"/>
        <v>0</v>
      </c>
      <c r="R168" s="5"/>
      <c r="S168" s="5"/>
      <c r="T168" s="5"/>
      <c r="U168" s="4">
        <v>4250</v>
      </c>
      <c r="V168" s="181">
        <f t="shared" si="616"/>
        <v>2005</v>
      </c>
      <c r="W168" s="5"/>
      <c r="X168" s="5"/>
      <c r="Y168" s="253">
        <v>2005</v>
      </c>
      <c r="AA168" s="10" t="s">
        <v>242</v>
      </c>
    </row>
    <row r="169" spans="1:27" hidden="1">
      <c r="A169" s="52"/>
      <c r="B169" s="53" t="s">
        <v>201</v>
      </c>
      <c r="C169" s="56"/>
      <c r="D169" s="4"/>
      <c r="E169" s="3"/>
      <c r="F169" s="4"/>
      <c r="G169" s="5"/>
      <c r="H169" s="5"/>
      <c r="I169" s="5"/>
      <c r="J169" s="5"/>
      <c r="K169" s="4"/>
      <c r="L169" s="5"/>
      <c r="M169" s="5"/>
      <c r="N169" s="5"/>
      <c r="O169" s="5"/>
      <c r="P169" s="4"/>
      <c r="Q169" s="5"/>
      <c r="R169" s="5"/>
      <c r="S169" s="5"/>
      <c r="T169" s="5"/>
      <c r="U169" s="4"/>
      <c r="V169" s="5"/>
      <c r="W169" s="5"/>
      <c r="X169" s="5"/>
      <c r="Y169" s="5"/>
      <c r="AA169" s="10"/>
    </row>
    <row r="170" spans="1:27" hidden="1">
      <c r="A170" s="94"/>
      <c r="B170" s="55" t="s">
        <v>132</v>
      </c>
      <c r="C170" s="56" t="s">
        <v>133</v>
      </c>
      <c r="D170" s="4">
        <v>300</v>
      </c>
      <c r="E170" s="3">
        <f t="shared" si="576"/>
        <v>0</v>
      </c>
      <c r="F170" s="4">
        <v>75</v>
      </c>
      <c r="G170" s="181">
        <f t="shared" ref="G170:G172" si="672">SUM(H170:J170)</f>
        <v>0</v>
      </c>
      <c r="H170" s="5"/>
      <c r="I170" s="5"/>
      <c r="J170" s="5"/>
      <c r="K170" s="4">
        <v>75</v>
      </c>
      <c r="L170" s="181">
        <f t="shared" ref="L170:L172" si="673">SUM(M170:O170)</f>
        <v>0</v>
      </c>
      <c r="M170" s="5"/>
      <c r="N170" s="5"/>
      <c r="O170" s="5"/>
      <c r="P170" s="4">
        <v>75</v>
      </c>
      <c r="Q170" s="181">
        <f t="shared" ref="Q170:Q172" si="674">SUM(R170:T170)</f>
        <v>0</v>
      </c>
      <c r="R170" s="5"/>
      <c r="S170" s="5"/>
      <c r="T170" s="5"/>
      <c r="U170" s="4">
        <v>75</v>
      </c>
      <c r="V170" s="181">
        <f t="shared" si="616"/>
        <v>0</v>
      </c>
      <c r="W170" s="5"/>
      <c r="X170" s="5"/>
      <c r="Y170" s="5"/>
      <c r="AA170" s="10" t="s">
        <v>246</v>
      </c>
    </row>
    <row r="171" spans="1:27" hidden="1">
      <c r="A171" s="94"/>
      <c r="B171" s="55" t="s">
        <v>134</v>
      </c>
      <c r="C171" s="56" t="s">
        <v>133</v>
      </c>
      <c r="D171" s="4">
        <v>5</v>
      </c>
      <c r="E171" s="3">
        <f t="shared" si="576"/>
        <v>0</v>
      </c>
      <c r="F171" s="4">
        <v>2</v>
      </c>
      <c r="G171" s="181">
        <f t="shared" si="672"/>
        <v>0</v>
      </c>
      <c r="H171" s="5"/>
      <c r="I171" s="5"/>
      <c r="J171" s="5"/>
      <c r="K171" s="4">
        <v>1</v>
      </c>
      <c r="L171" s="181">
        <f t="shared" si="673"/>
        <v>0</v>
      </c>
      <c r="M171" s="5"/>
      <c r="N171" s="5"/>
      <c r="O171" s="5"/>
      <c r="P171" s="4">
        <v>1</v>
      </c>
      <c r="Q171" s="181">
        <f t="shared" si="674"/>
        <v>0</v>
      </c>
      <c r="R171" s="5"/>
      <c r="S171" s="5"/>
      <c r="T171" s="5"/>
      <c r="U171" s="4">
        <v>1</v>
      </c>
      <c r="V171" s="181">
        <f t="shared" si="616"/>
        <v>0</v>
      </c>
      <c r="W171" s="5"/>
      <c r="X171" s="5"/>
      <c r="Y171" s="5"/>
      <c r="AA171" s="10" t="s">
        <v>246</v>
      </c>
    </row>
    <row r="172" spans="1:27" hidden="1">
      <c r="A172" s="94"/>
      <c r="B172" s="55" t="s">
        <v>135</v>
      </c>
      <c r="C172" s="56" t="s">
        <v>136</v>
      </c>
      <c r="D172" s="2">
        <v>300</v>
      </c>
      <c r="E172" s="3">
        <f t="shared" si="576"/>
        <v>0</v>
      </c>
      <c r="F172" s="2">
        <v>0</v>
      </c>
      <c r="G172" s="181">
        <f t="shared" si="672"/>
        <v>0</v>
      </c>
      <c r="H172" s="5"/>
      <c r="I172" s="5"/>
      <c r="J172" s="5"/>
      <c r="K172" s="2">
        <v>0</v>
      </c>
      <c r="L172" s="181">
        <f t="shared" si="673"/>
        <v>0</v>
      </c>
      <c r="M172" s="5"/>
      <c r="N172" s="5"/>
      <c r="O172" s="5"/>
      <c r="P172" s="2">
        <v>200</v>
      </c>
      <c r="Q172" s="181">
        <f t="shared" si="674"/>
        <v>0</v>
      </c>
      <c r="R172" s="5"/>
      <c r="S172" s="5"/>
      <c r="T172" s="5"/>
      <c r="U172" s="2">
        <v>100</v>
      </c>
      <c r="V172" s="181">
        <f t="shared" si="616"/>
        <v>0</v>
      </c>
      <c r="W172" s="5"/>
      <c r="X172" s="5"/>
      <c r="Y172" s="5"/>
      <c r="AA172" s="10" t="s">
        <v>246</v>
      </c>
    </row>
    <row r="173" spans="1:27" ht="34.5" hidden="1">
      <c r="A173" s="82"/>
      <c r="B173" s="53" t="s">
        <v>137</v>
      </c>
      <c r="C173" s="56" t="s">
        <v>129</v>
      </c>
      <c r="D173" s="4">
        <f>SUM(D174+D175)</f>
        <v>996</v>
      </c>
      <c r="E173" s="3">
        <f t="shared" si="576"/>
        <v>0</v>
      </c>
      <c r="F173" s="4">
        <f t="shared" ref="F173" si="675">SUM(F174+F175)</f>
        <v>249</v>
      </c>
      <c r="G173" s="5">
        <f>SUM(G174:G175)</f>
        <v>0</v>
      </c>
      <c r="H173" s="5">
        <f t="shared" ref="H173" si="676">SUM(H174:H175)</f>
        <v>0</v>
      </c>
      <c r="I173" s="5">
        <f t="shared" ref="I173" si="677">SUM(I174:I175)</f>
        <v>0</v>
      </c>
      <c r="J173" s="5">
        <f t="shared" ref="J173" si="678">SUM(J174:J175)</f>
        <v>0</v>
      </c>
      <c r="K173" s="4">
        <f t="shared" ref="K173" si="679">SUM(K174+K175)</f>
        <v>249</v>
      </c>
      <c r="L173" s="5">
        <f>SUM(L174:L175)</f>
        <v>0</v>
      </c>
      <c r="M173" s="5">
        <f t="shared" ref="M173" si="680">SUM(M174:M175)</f>
        <v>0</v>
      </c>
      <c r="N173" s="5">
        <f t="shared" ref="N173" si="681">SUM(N174:N175)</f>
        <v>0</v>
      </c>
      <c r="O173" s="5">
        <f t="shared" ref="O173" si="682">SUM(O174:O175)</f>
        <v>0</v>
      </c>
      <c r="P173" s="4">
        <f t="shared" ref="P173" si="683">SUM(P174+P175)</f>
        <v>249</v>
      </c>
      <c r="Q173" s="5">
        <f>SUM(Q174:Q175)</f>
        <v>0</v>
      </c>
      <c r="R173" s="5">
        <f t="shared" ref="R173" si="684">SUM(R174:R175)</f>
        <v>0</v>
      </c>
      <c r="S173" s="5">
        <f t="shared" ref="S173" si="685">SUM(S174:S175)</f>
        <v>0</v>
      </c>
      <c r="T173" s="5">
        <f t="shared" ref="T173" si="686">SUM(T174:T175)</f>
        <v>0</v>
      </c>
      <c r="U173" s="4">
        <f t="shared" ref="U173" si="687">SUM(U174+U175)</f>
        <v>249</v>
      </c>
      <c r="V173" s="5">
        <f>SUM(V174:V175)</f>
        <v>0</v>
      </c>
      <c r="W173" s="5">
        <f t="shared" ref="W173:Y173" si="688">SUM(W174:W175)</f>
        <v>0</v>
      </c>
      <c r="X173" s="5">
        <f t="shared" si="688"/>
        <v>0</v>
      </c>
      <c r="Y173" s="5">
        <f t="shared" si="688"/>
        <v>0</v>
      </c>
      <c r="Z173" s="13" t="s">
        <v>399</v>
      </c>
      <c r="AA173" s="95"/>
    </row>
    <row r="174" spans="1:27" hidden="1">
      <c r="A174" s="96"/>
      <c r="B174" s="97" t="s">
        <v>138</v>
      </c>
      <c r="C174" s="83" t="s">
        <v>129</v>
      </c>
      <c r="D174" s="4">
        <v>972</v>
      </c>
      <c r="E174" s="3">
        <f t="shared" si="576"/>
        <v>0</v>
      </c>
      <c r="F174" s="4">
        <v>243</v>
      </c>
      <c r="G174" s="181">
        <f t="shared" ref="G174:G175" si="689">SUM(H174:J174)</f>
        <v>0</v>
      </c>
      <c r="H174" s="5"/>
      <c r="I174" s="5"/>
      <c r="J174" s="5"/>
      <c r="K174" s="4">
        <v>243</v>
      </c>
      <c r="L174" s="181">
        <f t="shared" ref="L174:L175" si="690">SUM(M174:O174)</f>
        <v>0</v>
      </c>
      <c r="M174" s="5"/>
      <c r="N174" s="5"/>
      <c r="O174" s="5"/>
      <c r="P174" s="4">
        <v>243</v>
      </c>
      <c r="Q174" s="181">
        <f t="shared" ref="Q174:Q175" si="691">SUM(R174:T174)</f>
        <v>0</v>
      </c>
      <c r="R174" s="5"/>
      <c r="S174" s="5"/>
      <c r="T174" s="5"/>
      <c r="U174" s="4">
        <v>243</v>
      </c>
      <c r="V174" s="181">
        <f t="shared" si="616"/>
        <v>0</v>
      </c>
      <c r="W174" s="5"/>
      <c r="X174" s="5"/>
      <c r="Y174" s="5"/>
      <c r="AA174" s="10" t="s">
        <v>239</v>
      </c>
    </row>
    <row r="175" spans="1:27" hidden="1">
      <c r="A175" s="57"/>
      <c r="B175" s="73" t="s">
        <v>139</v>
      </c>
      <c r="C175" s="56" t="s">
        <v>129</v>
      </c>
      <c r="D175" s="4">
        <v>24</v>
      </c>
      <c r="E175" s="3">
        <f t="shared" si="576"/>
        <v>0</v>
      </c>
      <c r="F175" s="4">
        <v>6</v>
      </c>
      <c r="G175" s="181">
        <f t="shared" si="689"/>
        <v>0</v>
      </c>
      <c r="H175" s="5"/>
      <c r="I175" s="5"/>
      <c r="J175" s="5"/>
      <c r="K175" s="4">
        <v>6</v>
      </c>
      <c r="L175" s="181">
        <f t="shared" si="690"/>
        <v>0</v>
      </c>
      <c r="M175" s="5"/>
      <c r="N175" s="5"/>
      <c r="O175" s="5"/>
      <c r="P175" s="4">
        <v>6</v>
      </c>
      <c r="Q175" s="181">
        <f t="shared" si="691"/>
        <v>0</v>
      </c>
      <c r="R175" s="5"/>
      <c r="S175" s="5"/>
      <c r="T175" s="5"/>
      <c r="U175" s="4">
        <v>6</v>
      </c>
      <c r="V175" s="181">
        <f t="shared" si="616"/>
        <v>0</v>
      </c>
      <c r="W175" s="5"/>
      <c r="X175" s="5"/>
      <c r="Y175" s="5"/>
      <c r="AA175" s="10" t="s">
        <v>239</v>
      </c>
    </row>
    <row r="176" spans="1:27" hidden="1">
      <c r="A176" s="52"/>
      <c r="B176" s="53" t="s">
        <v>140</v>
      </c>
      <c r="C176" s="56" t="s">
        <v>60</v>
      </c>
      <c r="D176" s="4">
        <f>D177+D178</f>
        <v>80</v>
      </c>
      <c r="E176" s="3">
        <f t="shared" si="576"/>
        <v>0</v>
      </c>
      <c r="F176" s="4">
        <f t="shared" ref="F176" si="692">F177+F178</f>
        <v>25</v>
      </c>
      <c r="G176" s="5">
        <f>SUM(G178)</f>
        <v>0</v>
      </c>
      <c r="H176" s="5">
        <f t="shared" ref="H176:J176" si="693">SUM(H178)</f>
        <v>0</v>
      </c>
      <c r="I176" s="5">
        <f t="shared" si="693"/>
        <v>0</v>
      </c>
      <c r="J176" s="5">
        <f t="shared" si="693"/>
        <v>0</v>
      </c>
      <c r="K176" s="4">
        <f t="shared" ref="K176" si="694">K177+K178</f>
        <v>35</v>
      </c>
      <c r="L176" s="5">
        <f>SUM(L178)</f>
        <v>0</v>
      </c>
      <c r="M176" s="5">
        <f t="shared" ref="M176:O176" si="695">SUM(M178)</f>
        <v>0</v>
      </c>
      <c r="N176" s="5">
        <f t="shared" si="695"/>
        <v>0</v>
      </c>
      <c r="O176" s="5">
        <f t="shared" si="695"/>
        <v>0</v>
      </c>
      <c r="P176" s="4">
        <f t="shared" ref="P176" si="696">P177+P178</f>
        <v>27</v>
      </c>
      <c r="Q176" s="5">
        <f>SUM(Q178)</f>
        <v>0</v>
      </c>
      <c r="R176" s="5">
        <f t="shared" ref="R176:T176" si="697">SUM(R178)</f>
        <v>0</v>
      </c>
      <c r="S176" s="5">
        <f t="shared" si="697"/>
        <v>0</v>
      </c>
      <c r="T176" s="5">
        <f t="shared" si="697"/>
        <v>0</v>
      </c>
      <c r="U176" s="4">
        <f t="shared" ref="U176" si="698">U177+U178</f>
        <v>15</v>
      </c>
      <c r="V176" s="5">
        <f>SUM(V178)</f>
        <v>0</v>
      </c>
      <c r="W176" s="5">
        <f t="shared" ref="W176:Y176" si="699">SUM(W178)</f>
        <v>0</v>
      </c>
      <c r="X176" s="5">
        <f t="shared" si="699"/>
        <v>0</v>
      </c>
      <c r="Y176" s="5">
        <f t="shared" si="699"/>
        <v>0</v>
      </c>
      <c r="Z176" s="13" t="s">
        <v>400</v>
      </c>
      <c r="AA176" s="10"/>
    </row>
    <row r="177" spans="1:27" ht="51.75" hidden="1">
      <c r="A177" s="76"/>
      <c r="B177" s="77" t="s">
        <v>283</v>
      </c>
      <c r="C177" s="56" t="s">
        <v>60</v>
      </c>
      <c r="D177" s="4"/>
      <c r="E177" s="3">
        <v>22</v>
      </c>
      <c r="F177" s="4">
        <v>5</v>
      </c>
      <c r="G177" s="5">
        <f>SUM(H177:J177)</f>
        <v>0</v>
      </c>
      <c r="H177" s="5"/>
      <c r="I177" s="5"/>
      <c r="J177" s="5"/>
      <c r="K177" s="4">
        <v>5</v>
      </c>
      <c r="L177" s="5">
        <f>SUM(M177:O177)</f>
        <v>0</v>
      </c>
      <c r="M177" s="5"/>
      <c r="N177" s="5"/>
      <c r="O177" s="5"/>
      <c r="P177" s="4">
        <v>7</v>
      </c>
      <c r="Q177" s="5">
        <f>SUM(R177:T177)</f>
        <v>0</v>
      </c>
      <c r="R177" s="5"/>
      <c r="S177" s="5"/>
      <c r="T177" s="5"/>
      <c r="U177" s="4">
        <v>5</v>
      </c>
      <c r="V177" s="5">
        <f>SUM(W177:Y177)</f>
        <v>0</v>
      </c>
      <c r="W177" s="5"/>
      <c r="X177" s="5"/>
      <c r="Y177" s="5"/>
      <c r="AA177" s="10" t="s">
        <v>486</v>
      </c>
    </row>
    <row r="178" spans="1:27" ht="34.5" hidden="1">
      <c r="A178" s="52"/>
      <c r="B178" s="55" t="s">
        <v>141</v>
      </c>
      <c r="C178" s="56" t="s">
        <v>60</v>
      </c>
      <c r="D178" s="4">
        <v>80</v>
      </c>
      <c r="E178" s="3">
        <f t="shared" si="576"/>
        <v>0</v>
      </c>
      <c r="F178" s="4">
        <v>20</v>
      </c>
      <c r="G178" s="181">
        <f t="shared" ref="G178" si="700">SUM(H178:J178)</f>
        <v>0</v>
      </c>
      <c r="H178" s="5"/>
      <c r="I178" s="5"/>
      <c r="J178" s="5"/>
      <c r="K178" s="4">
        <v>30</v>
      </c>
      <c r="L178" s="181">
        <f t="shared" ref="L178" si="701">SUM(M178:O178)</f>
        <v>0</v>
      </c>
      <c r="M178" s="5"/>
      <c r="N178" s="5"/>
      <c r="O178" s="5"/>
      <c r="P178" s="4">
        <v>20</v>
      </c>
      <c r="Q178" s="181">
        <f t="shared" ref="Q178" si="702">SUM(R178:T178)</f>
        <v>0</v>
      </c>
      <c r="R178" s="5"/>
      <c r="S178" s="5"/>
      <c r="T178" s="5"/>
      <c r="U178" s="4">
        <v>10</v>
      </c>
      <c r="V178" s="181">
        <f t="shared" ref="V178" si="703">SUM(W178:Y178)</f>
        <v>0</v>
      </c>
      <c r="W178" s="5"/>
      <c r="X178" s="5"/>
      <c r="Y178" s="5"/>
      <c r="AA178" s="10" t="s">
        <v>245</v>
      </c>
    </row>
    <row r="179" spans="1:27" hidden="1">
      <c r="A179" s="52"/>
      <c r="B179" s="53" t="s">
        <v>284</v>
      </c>
      <c r="C179" s="56"/>
      <c r="D179" s="4"/>
      <c r="E179" s="5"/>
      <c r="F179" s="4"/>
      <c r="G179" s="5"/>
      <c r="H179" s="5"/>
      <c r="I179" s="5"/>
      <c r="J179" s="5"/>
      <c r="K179" s="4"/>
      <c r="L179" s="5"/>
      <c r="M179" s="5"/>
      <c r="N179" s="5"/>
      <c r="O179" s="5"/>
      <c r="P179" s="4"/>
      <c r="Q179" s="5"/>
      <c r="R179" s="5"/>
      <c r="S179" s="5"/>
      <c r="T179" s="5"/>
      <c r="U179" s="4"/>
      <c r="V179" s="5"/>
      <c r="W179" s="5"/>
      <c r="X179" s="5"/>
      <c r="Y179" s="5"/>
      <c r="AA179" s="10"/>
    </row>
    <row r="180" spans="1:27" ht="21" hidden="1" customHeight="1">
      <c r="A180" s="60"/>
      <c r="B180" s="54" t="s">
        <v>285</v>
      </c>
      <c r="C180" s="56" t="s">
        <v>142</v>
      </c>
      <c r="D180" s="4">
        <f>SUM(D181:D182)</f>
        <v>2400</v>
      </c>
      <c r="E180" s="3">
        <f t="shared" ref="E180:E188" si="704">SUM(G180+L180+Q180+V180)</f>
        <v>0</v>
      </c>
      <c r="F180" s="4">
        <f t="shared" ref="F180" si="705">SUM(F181:F182)</f>
        <v>100</v>
      </c>
      <c r="G180" s="5">
        <f>SUM(G181:G182)</f>
        <v>0</v>
      </c>
      <c r="H180" s="5">
        <f t="shared" ref="H180" si="706">SUM(H181:H182)</f>
        <v>0</v>
      </c>
      <c r="I180" s="5">
        <f t="shared" ref="I180" si="707">SUM(I181:I182)</f>
        <v>0</v>
      </c>
      <c r="J180" s="5">
        <f t="shared" ref="J180" si="708">SUM(J181:J182)</f>
        <v>0</v>
      </c>
      <c r="K180" s="4">
        <f t="shared" ref="K180" si="709">SUM(K181:K182)</f>
        <v>2100</v>
      </c>
      <c r="L180" s="5">
        <f>SUM(L181:L182)</f>
        <v>0</v>
      </c>
      <c r="M180" s="5">
        <f t="shared" ref="M180" si="710">SUM(M181:M182)</f>
        <v>0</v>
      </c>
      <c r="N180" s="5">
        <f t="shared" ref="N180" si="711">SUM(N181:N182)</f>
        <v>0</v>
      </c>
      <c r="O180" s="5">
        <f t="shared" ref="O180" si="712">SUM(O181:O182)</f>
        <v>0</v>
      </c>
      <c r="P180" s="4">
        <f t="shared" ref="P180" si="713">SUM(P181:P182)</f>
        <v>100</v>
      </c>
      <c r="Q180" s="5">
        <f>SUM(Q181:Q182)</f>
        <v>0</v>
      </c>
      <c r="R180" s="5">
        <f t="shared" ref="R180" si="714">SUM(R181:R182)</f>
        <v>0</v>
      </c>
      <c r="S180" s="5">
        <f t="shared" ref="S180" si="715">SUM(S181:S182)</f>
        <v>0</v>
      </c>
      <c r="T180" s="5">
        <f t="shared" ref="T180" si="716">SUM(T181:T182)</f>
        <v>0</v>
      </c>
      <c r="U180" s="4">
        <f t="shared" ref="U180" si="717">SUM(U181:U182)</f>
        <v>100</v>
      </c>
      <c r="V180" s="5">
        <f>SUM(V181:V182)</f>
        <v>0</v>
      </c>
      <c r="W180" s="5">
        <f t="shared" ref="W180:Y180" si="718">SUM(W181:W182)</f>
        <v>0</v>
      </c>
      <c r="X180" s="5">
        <f t="shared" si="718"/>
        <v>0</v>
      </c>
      <c r="Y180" s="5">
        <f t="shared" si="718"/>
        <v>0</v>
      </c>
      <c r="Z180" s="13" t="s">
        <v>401</v>
      </c>
    </row>
    <row r="181" spans="1:27" ht="34.5" hidden="1">
      <c r="A181" s="52"/>
      <c r="B181" s="59" t="s">
        <v>286</v>
      </c>
      <c r="C181" s="56" t="s">
        <v>142</v>
      </c>
      <c r="D181" s="2">
        <v>2000</v>
      </c>
      <c r="E181" s="3">
        <f t="shared" si="704"/>
        <v>0</v>
      </c>
      <c r="F181" s="2">
        <v>0</v>
      </c>
      <c r="G181" s="181">
        <f t="shared" ref="G181:G182" si="719">SUM(H181:J181)</f>
        <v>0</v>
      </c>
      <c r="H181" s="5"/>
      <c r="I181" s="5"/>
      <c r="J181" s="5"/>
      <c r="K181" s="2">
        <v>2000</v>
      </c>
      <c r="L181" s="181">
        <f t="shared" ref="L181:L182" si="720">SUM(M181:O181)</f>
        <v>0</v>
      </c>
      <c r="M181" s="5"/>
      <c r="N181" s="5"/>
      <c r="O181" s="5"/>
      <c r="P181" s="2">
        <v>0</v>
      </c>
      <c r="Q181" s="181">
        <f t="shared" ref="Q181:Q182" si="721">SUM(R181:T181)</f>
        <v>0</v>
      </c>
      <c r="R181" s="5"/>
      <c r="S181" s="5"/>
      <c r="T181" s="5"/>
      <c r="U181" s="2">
        <v>0</v>
      </c>
      <c r="V181" s="181">
        <f t="shared" ref="V181:V182" si="722">SUM(W181:Y181)</f>
        <v>0</v>
      </c>
      <c r="W181" s="5"/>
      <c r="X181" s="5"/>
      <c r="Y181" s="5"/>
      <c r="AA181" s="10" t="s">
        <v>244</v>
      </c>
    </row>
    <row r="182" spans="1:27" hidden="1">
      <c r="A182" s="52"/>
      <c r="B182" s="59" t="s">
        <v>287</v>
      </c>
      <c r="C182" s="56" t="s">
        <v>142</v>
      </c>
      <c r="D182" s="2">
        <v>400</v>
      </c>
      <c r="E182" s="3">
        <f t="shared" si="704"/>
        <v>0</v>
      </c>
      <c r="F182" s="2">
        <v>100</v>
      </c>
      <c r="G182" s="181">
        <f t="shared" si="719"/>
        <v>0</v>
      </c>
      <c r="H182" s="5"/>
      <c r="I182" s="5"/>
      <c r="J182" s="5"/>
      <c r="K182" s="2">
        <v>100</v>
      </c>
      <c r="L182" s="181">
        <f t="shared" si="720"/>
        <v>0</v>
      </c>
      <c r="M182" s="5"/>
      <c r="N182" s="5"/>
      <c r="O182" s="5"/>
      <c r="P182" s="2">
        <v>100</v>
      </c>
      <c r="Q182" s="181">
        <f t="shared" si="721"/>
        <v>0</v>
      </c>
      <c r="R182" s="5"/>
      <c r="S182" s="5"/>
      <c r="T182" s="5"/>
      <c r="U182" s="2">
        <v>100</v>
      </c>
      <c r="V182" s="181">
        <f t="shared" si="722"/>
        <v>0</v>
      </c>
      <c r="W182" s="5"/>
      <c r="X182" s="5"/>
      <c r="Y182" s="5"/>
      <c r="AA182" s="10" t="s">
        <v>244</v>
      </c>
    </row>
    <row r="183" spans="1:27" ht="34.5" hidden="1">
      <c r="A183" s="60"/>
      <c r="B183" s="54" t="s">
        <v>288</v>
      </c>
      <c r="C183" s="56" t="s">
        <v>129</v>
      </c>
      <c r="D183" s="2">
        <f>D184+D185+D186+D187+D188</f>
        <v>22</v>
      </c>
      <c r="E183" s="3">
        <f t="shared" si="704"/>
        <v>0</v>
      </c>
      <c r="F183" s="2">
        <f t="shared" ref="F183" si="723">F184+F185+F186+F187+F188</f>
        <v>5</v>
      </c>
      <c r="G183" s="5">
        <f>SUM(G184:G188)</f>
        <v>0</v>
      </c>
      <c r="H183" s="5">
        <f t="shared" ref="H183" si="724">SUM(H184:H188)</f>
        <v>0</v>
      </c>
      <c r="I183" s="5">
        <f t="shared" ref="I183" si="725">SUM(I184:I188)</f>
        <v>0</v>
      </c>
      <c r="J183" s="5">
        <f t="shared" ref="J183" si="726">SUM(J184:J188)</f>
        <v>0</v>
      </c>
      <c r="K183" s="2">
        <f t="shared" ref="K183" si="727">K184+K185+K186+K187+K188</f>
        <v>6</v>
      </c>
      <c r="L183" s="5">
        <f>SUM(L184:L188)</f>
        <v>0</v>
      </c>
      <c r="M183" s="5">
        <f t="shared" ref="M183" si="728">SUM(M184:M188)</f>
        <v>0</v>
      </c>
      <c r="N183" s="5">
        <f t="shared" ref="N183" si="729">SUM(N184:N188)</f>
        <v>0</v>
      </c>
      <c r="O183" s="5">
        <f t="shared" ref="O183" si="730">SUM(O184:O188)</f>
        <v>0</v>
      </c>
      <c r="P183" s="2">
        <f t="shared" ref="P183" si="731">P184+P185+P186+P187+P188</f>
        <v>6</v>
      </c>
      <c r="Q183" s="5">
        <f>SUM(Q184:Q188)</f>
        <v>0</v>
      </c>
      <c r="R183" s="5">
        <f t="shared" ref="R183" si="732">SUM(R184:R188)</f>
        <v>0</v>
      </c>
      <c r="S183" s="5">
        <f t="shared" ref="S183" si="733">SUM(S184:S188)</f>
        <v>0</v>
      </c>
      <c r="T183" s="5">
        <f t="shared" ref="T183" si="734">SUM(T184:T188)</f>
        <v>0</v>
      </c>
      <c r="U183" s="2">
        <f t="shared" ref="U183" si="735">U184+U185+U186+U187+U188</f>
        <v>5</v>
      </c>
      <c r="V183" s="5">
        <f>SUM(V184:V188)</f>
        <v>0</v>
      </c>
      <c r="W183" s="5">
        <f t="shared" ref="W183:Y183" si="736">SUM(W184:W188)</f>
        <v>0</v>
      </c>
      <c r="X183" s="5">
        <f t="shared" si="736"/>
        <v>0</v>
      </c>
      <c r="Y183" s="5">
        <f t="shared" si="736"/>
        <v>0</v>
      </c>
      <c r="Z183" s="13" t="s">
        <v>402</v>
      </c>
      <c r="AA183" s="10"/>
    </row>
    <row r="184" spans="1:27" hidden="1">
      <c r="A184" s="52"/>
      <c r="B184" s="55" t="s">
        <v>143</v>
      </c>
      <c r="C184" s="56" t="s">
        <v>129</v>
      </c>
      <c r="D184" s="2">
        <v>6</v>
      </c>
      <c r="E184" s="3">
        <f t="shared" si="704"/>
        <v>0</v>
      </c>
      <c r="F184" s="2">
        <v>1</v>
      </c>
      <c r="G184" s="181">
        <f t="shared" ref="G184:G188" si="737">SUM(H184:J184)</f>
        <v>0</v>
      </c>
      <c r="H184" s="5"/>
      <c r="I184" s="5"/>
      <c r="J184" s="5"/>
      <c r="K184" s="2">
        <v>2</v>
      </c>
      <c r="L184" s="181">
        <f t="shared" ref="L184:L188" si="738">SUM(M184:O184)</f>
        <v>0</v>
      </c>
      <c r="M184" s="5"/>
      <c r="N184" s="5"/>
      <c r="O184" s="5"/>
      <c r="P184" s="2">
        <v>2</v>
      </c>
      <c r="Q184" s="181">
        <f t="shared" ref="Q184:Q188" si="739">SUM(R184:T184)</f>
        <v>0</v>
      </c>
      <c r="R184" s="5"/>
      <c r="S184" s="5"/>
      <c r="T184" s="5"/>
      <c r="U184" s="2">
        <v>1</v>
      </c>
      <c r="V184" s="181">
        <f t="shared" ref="V184:V188" si="740">SUM(W184:Y184)</f>
        <v>0</v>
      </c>
      <c r="W184" s="5"/>
      <c r="X184" s="5"/>
      <c r="Y184" s="5"/>
      <c r="AA184" s="10" t="s">
        <v>244</v>
      </c>
    </row>
    <row r="185" spans="1:27" hidden="1">
      <c r="A185" s="52"/>
      <c r="B185" s="98" t="s">
        <v>144</v>
      </c>
      <c r="C185" s="56" t="s">
        <v>129</v>
      </c>
      <c r="D185" s="2">
        <v>6</v>
      </c>
      <c r="E185" s="3">
        <f t="shared" si="704"/>
        <v>0</v>
      </c>
      <c r="F185" s="2">
        <v>2</v>
      </c>
      <c r="G185" s="181">
        <f t="shared" si="737"/>
        <v>0</v>
      </c>
      <c r="H185" s="5"/>
      <c r="I185" s="5"/>
      <c r="J185" s="5"/>
      <c r="K185" s="2">
        <v>1</v>
      </c>
      <c r="L185" s="181">
        <f t="shared" si="738"/>
        <v>0</v>
      </c>
      <c r="M185" s="5"/>
      <c r="N185" s="5"/>
      <c r="O185" s="5"/>
      <c r="P185" s="2">
        <v>2</v>
      </c>
      <c r="Q185" s="181">
        <f t="shared" si="739"/>
        <v>0</v>
      </c>
      <c r="R185" s="5"/>
      <c r="S185" s="5"/>
      <c r="T185" s="5"/>
      <c r="U185" s="2">
        <v>1</v>
      </c>
      <c r="V185" s="181">
        <f t="shared" si="740"/>
        <v>0</v>
      </c>
      <c r="W185" s="5"/>
      <c r="X185" s="5"/>
      <c r="Y185" s="5"/>
      <c r="AA185" s="99" t="s">
        <v>244</v>
      </c>
    </row>
    <row r="186" spans="1:27" hidden="1">
      <c r="A186" s="94"/>
      <c r="B186" s="98" t="s">
        <v>145</v>
      </c>
      <c r="C186" s="56" t="s">
        <v>129</v>
      </c>
      <c r="D186" s="2">
        <v>4</v>
      </c>
      <c r="E186" s="3">
        <f t="shared" si="704"/>
        <v>0</v>
      </c>
      <c r="F186" s="2">
        <v>1</v>
      </c>
      <c r="G186" s="181">
        <f t="shared" si="737"/>
        <v>0</v>
      </c>
      <c r="H186" s="5"/>
      <c r="I186" s="5"/>
      <c r="J186" s="5"/>
      <c r="K186" s="2">
        <v>1</v>
      </c>
      <c r="L186" s="181">
        <f t="shared" si="738"/>
        <v>0</v>
      </c>
      <c r="M186" s="5"/>
      <c r="N186" s="5"/>
      <c r="O186" s="5"/>
      <c r="P186" s="2">
        <v>1</v>
      </c>
      <c r="Q186" s="181">
        <f t="shared" si="739"/>
        <v>0</v>
      </c>
      <c r="R186" s="5"/>
      <c r="S186" s="5"/>
      <c r="T186" s="5"/>
      <c r="U186" s="2">
        <v>1</v>
      </c>
      <c r="V186" s="181">
        <f t="shared" si="740"/>
        <v>0</v>
      </c>
      <c r="W186" s="5"/>
      <c r="X186" s="5"/>
      <c r="Y186" s="5"/>
      <c r="AA186" s="10" t="s">
        <v>244</v>
      </c>
    </row>
    <row r="187" spans="1:27" hidden="1">
      <c r="A187" s="94"/>
      <c r="B187" s="98" t="s">
        <v>289</v>
      </c>
      <c r="C187" s="56" t="s">
        <v>129</v>
      </c>
      <c r="D187" s="100">
        <v>2</v>
      </c>
      <c r="E187" s="3">
        <f t="shared" si="704"/>
        <v>0</v>
      </c>
      <c r="F187" s="101">
        <v>0</v>
      </c>
      <c r="G187" s="181">
        <f t="shared" si="737"/>
        <v>0</v>
      </c>
      <c r="H187" s="5"/>
      <c r="I187" s="5"/>
      <c r="J187" s="5"/>
      <c r="K187" s="101">
        <v>1</v>
      </c>
      <c r="L187" s="181">
        <f t="shared" si="738"/>
        <v>0</v>
      </c>
      <c r="M187" s="5"/>
      <c r="N187" s="5"/>
      <c r="O187" s="5"/>
      <c r="P187" s="101">
        <v>0</v>
      </c>
      <c r="Q187" s="181">
        <f t="shared" si="739"/>
        <v>0</v>
      </c>
      <c r="R187" s="5"/>
      <c r="S187" s="5"/>
      <c r="T187" s="5"/>
      <c r="U187" s="101">
        <v>1</v>
      </c>
      <c r="V187" s="181">
        <f t="shared" si="740"/>
        <v>0</v>
      </c>
      <c r="W187" s="5"/>
      <c r="X187" s="5"/>
      <c r="Y187" s="5"/>
      <c r="AA187" s="10" t="s">
        <v>244</v>
      </c>
    </row>
    <row r="188" spans="1:27" ht="34.5" hidden="1">
      <c r="A188" s="94"/>
      <c r="B188" s="55" t="s">
        <v>290</v>
      </c>
      <c r="C188" s="56" t="s">
        <v>129</v>
      </c>
      <c r="D188" s="4">
        <v>4</v>
      </c>
      <c r="E188" s="3">
        <f t="shared" si="704"/>
        <v>0</v>
      </c>
      <c r="F188" s="4">
        <v>1</v>
      </c>
      <c r="G188" s="181">
        <f t="shared" si="737"/>
        <v>0</v>
      </c>
      <c r="H188" s="5"/>
      <c r="I188" s="5"/>
      <c r="J188" s="5"/>
      <c r="K188" s="4">
        <v>1</v>
      </c>
      <c r="L188" s="181">
        <f t="shared" si="738"/>
        <v>0</v>
      </c>
      <c r="M188" s="5"/>
      <c r="N188" s="5"/>
      <c r="O188" s="5"/>
      <c r="P188" s="4">
        <v>1</v>
      </c>
      <c r="Q188" s="181">
        <f t="shared" si="739"/>
        <v>0</v>
      </c>
      <c r="R188" s="5"/>
      <c r="S188" s="5"/>
      <c r="T188" s="5"/>
      <c r="U188" s="4">
        <v>1</v>
      </c>
      <c r="V188" s="181">
        <f t="shared" si="740"/>
        <v>0</v>
      </c>
      <c r="W188" s="5"/>
      <c r="X188" s="5"/>
      <c r="Y188" s="5"/>
      <c r="AA188" s="10" t="s">
        <v>244</v>
      </c>
    </row>
    <row r="189" spans="1:27">
      <c r="A189" s="52"/>
      <c r="B189" s="53" t="s">
        <v>146</v>
      </c>
      <c r="C189" s="56"/>
      <c r="D189" s="2"/>
      <c r="E189" s="5"/>
      <c r="F189" s="2"/>
      <c r="G189" s="5"/>
      <c r="H189" s="5"/>
      <c r="I189" s="5"/>
      <c r="J189" s="5"/>
      <c r="K189" s="2"/>
      <c r="L189" s="5"/>
      <c r="M189" s="5"/>
      <c r="N189" s="5"/>
      <c r="O189" s="5"/>
      <c r="P189" s="2"/>
      <c r="Q189" s="5"/>
      <c r="R189" s="5"/>
      <c r="S189" s="5"/>
      <c r="T189" s="5"/>
      <c r="U189" s="2"/>
      <c r="V189" s="5"/>
      <c r="W189" s="5"/>
      <c r="X189" s="5"/>
      <c r="Y189" s="5"/>
      <c r="AA189" s="10"/>
    </row>
    <row r="190" spans="1:27" hidden="1">
      <c r="A190" s="94"/>
      <c r="B190" s="54" t="s">
        <v>147</v>
      </c>
      <c r="C190" s="56" t="s">
        <v>22</v>
      </c>
      <c r="D190" s="2">
        <v>320</v>
      </c>
      <c r="E190" s="3">
        <f t="shared" ref="E190:E195" si="741">SUM(G190+L190+Q190+V190)</f>
        <v>0</v>
      </c>
      <c r="F190" s="2">
        <v>95</v>
      </c>
      <c r="G190" s="176">
        <f>SUM(G192,G194)</f>
        <v>0</v>
      </c>
      <c r="H190" s="176">
        <f t="shared" ref="H190:J190" si="742">SUM(H192,H194)</f>
        <v>0</v>
      </c>
      <c r="I190" s="176">
        <f t="shared" si="742"/>
        <v>0</v>
      </c>
      <c r="J190" s="176">
        <f t="shared" si="742"/>
        <v>0</v>
      </c>
      <c r="K190" s="2">
        <v>65</v>
      </c>
      <c r="L190" s="176">
        <f>SUM(L192,L194)</f>
        <v>0</v>
      </c>
      <c r="M190" s="176">
        <f t="shared" ref="M190:O190" si="743">SUM(M192,M194)</f>
        <v>0</v>
      </c>
      <c r="N190" s="176">
        <f t="shared" si="743"/>
        <v>0</v>
      </c>
      <c r="O190" s="176">
        <f t="shared" si="743"/>
        <v>0</v>
      </c>
      <c r="P190" s="2">
        <v>65</v>
      </c>
      <c r="Q190" s="176">
        <f>SUM(Q192,Q194)</f>
        <v>0</v>
      </c>
      <c r="R190" s="176">
        <f t="shared" ref="R190:T190" si="744">SUM(R192,R194)</f>
        <v>0</v>
      </c>
      <c r="S190" s="176">
        <f t="shared" si="744"/>
        <v>0</v>
      </c>
      <c r="T190" s="176">
        <f t="shared" si="744"/>
        <v>0</v>
      </c>
      <c r="U190" s="2">
        <v>95</v>
      </c>
      <c r="V190" s="176">
        <f>SUM(V192,V194)</f>
        <v>0</v>
      </c>
      <c r="W190" s="176">
        <f t="shared" ref="W190:Y190" si="745">SUM(W192,W194)</f>
        <v>0</v>
      </c>
      <c r="X190" s="176">
        <f t="shared" si="745"/>
        <v>0</v>
      </c>
      <c r="Y190" s="176">
        <f t="shared" si="745"/>
        <v>0</v>
      </c>
      <c r="Z190" s="102" t="s">
        <v>403</v>
      </c>
      <c r="AA190" s="10"/>
    </row>
    <row r="191" spans="1:27" ht="26.25" hidden="1" customHeight="1">
      <c r="A191" s="94"/>
      <c r="B191" s="55"/>
      <c r="C191" s="56" t="s">
        <v>142</v>
      </c>
      <c r="D191" s="2">
        <v>3200</v>
      </c>
      <c r="E191" s="3">
        <f t="shared" si="741"/>
        <v>0</v>
      </c>
      <c r="F191" s="2">
        <v>175</v>
      </c>
      <c r="G191" s="5">
        <f>SUM(G193,G195)</f>
        <v>0</v>
      </c>
      <c r="H191" s="5">
        <f t="shared" ref="H191:J191" si="746">SUM(H193,H195)</f>
        <v>0</v>
      </c>
      <c r="I191" s="5">
        <f t="shared" si="746"/>
        <v>0</v>
      </c>
      <c r="J191" s="5">
        <f t="shared" si="746"/>
        <v>0</v>
      </c>
      <c r="K191" s="2">
        <v>325</v>
      </c>
      <c r="L191" s="5">
        <f>SUM(L193,L195)</f>
        <v>0</v>
      </c>
      <c r="M191" s="5">
        <f t="shared" ref="M191:O191" si="747">SUM(M193,M195)</f>
        <v>0</v>
      </c>
      <c r="N191" s="5">
        <f t="shared" si="747"/>
        <v>0</v>
      </c>
      <c r="O191" s="5">
        <f t="shared" si="747"/>
        <v>0</v>
      </c>
      <c r="P191" s="2">
        <v>2250</v>
      </c>
      <c r="Q191" s="5">
        <f>SUM(Q193,Q195)</f>
        <v>0</v>
      </c>
      <c r="R191" s="5">
        <f t="shared" ref="R191:T191" si="748">SUM(R193,R195)</f>
        <v>0</v>
      </c>
      <c r="S191" s="5">
        <f t="shared" si="748"/>
        <v>0</v>
      </c>
      <c r="T191" s="5">
        <f t="shared" si="748"/>
        <v>0</v>
      </c>
      <c r="U191" s="2">
        <v>450</v>
      </c>
      <c r="V191" s="5">
        <f>SUM(V193,V195)</f>
        <v>0</v>
      </c>
      <c r="W191" s="5">
        <f t="shared" ref="W191:Y191" si="749">SUM(W193,W195)</f>
        <v>0</v>
      </c>
      <c r="X191" s="5">
        <f t="shared" si="749"/>
        <v>0</v>
      </c>
      <c r="Y191" s="5">
        <f t="shared" si="749"/>
        <v>0</v>
      </c>
      <c r="Z191" s="102" t="s">
        <v>404</v>
      </c>
      <c r="AA191" s="10"/>
    </row>
    <row r="192" spans="1:27" ht="73.5" hidden="1" customHeight="1">
      <c r="A192" s="103"/>
      <c r="B192" s="104" t="s">
        <v>291</v>
      </c>
      <c r="C192" s="56" t="s">
        <v>22</v>
      </c>
      <c r="D192" s="2">
        <v>20</v>
      </c>
      <c r="E192" s="3">
        <f t="shared" si="741"/>
        <v>0</v>
      </c>
      <c r="F192" s="2">
        <v>5</v>
      </c>
      <c r="G192" s="181">
        <f t="shared" ref="G192:G195" si="750">SUM(H192:J192)</f>
        <v>0</v>
      </c>
      <c r="H192" s="5"/>
      <c r="I192" s="5"/>
      <c r="J192" s="5"/>
      <c r="K192" s="2">
        <v>5</v>
      </c>
      <c r="L192" s="181">
        <f t="shared" ref="L192:L195" si="751">SUM(M192:O192)</f>
        <v>0</v>
      </c>
      <c r="M192" s="5"/>
      <c r="N192" s="5"/>
      <c r="O192" s="5"/>
      <c r="P192" s="2">
        <v>5</v>
      </c>
      <c r="Q192" s="181">
        <f t="shared" ref="Q192:Q195" si="752">SUM(R192:T192)</f>
        <v>0</v>
      </c>
      <c r="R192" s="5"/>
      <c r="S192" s="5"/>
      <c r="T192" s="5"/>
      <c r="U192" s="2">
        <v>5</v>
      </c>
      <c r="V192" s="181">
        <f t="shared" ref="V192:V195" si="753">SUM(W192:Y192)</f>
        <v>0</v>
      </c>
      <c r="W192" s="5"/>
      <c r="X192" s="5"/>
      <c r="Y192" s="5"/>
      <c r="AA192" s="10" t="s">
        <v>246</v>
      </c>
    </row>
    <row r="193" spans="1:28" hidden="1">
      <c r="A193" s="105"/>
      <c r="B193" s="106"/>
      <c r="C193" s="56" t="s">
        <v>142</v>
      </c>
      <c r="D193" s="2">
        <v>2200</v>
      </c>
      <c r="E193" s="3">
        <f t="shared" si="741"/>
        <v>0</v>
      </c>
      <c r="F193" s="2">
        <v>25</v>
      </c>
      <c r="G193" s="181">
        <f t="shared" si="750"/>
        <v>0</v>
      </c>
      <c r="H193" s="5"/>
      <c r="I193" s="5"/>
      <c r="J193" s="5"/>
      <c r="K193" s="2">
        <v>25</v>
      </c>
      <c r="L193" s="181">
        <f t="shared" si="751"/>
        <v>0</v>
      </c>
      <c r="M193" s="5"/>
      <c r="N193" s="5"/>
      <c r="O193" s="5"/>
      <c r="P193" s="2">
        <v>2000</v>
      </c>
      <c r="Q193" s="181">
        <f t="shared" si="752"/>
        <v>0</v>
      </c>
      <c r="R193" s="5"/>
      <c r="S193" s="5"/>
      <c r="T193" s="5"/>
      <c r="U193" s="2">
        <v>150</v>
      </c>
      <c r="V193" s="181">
        <f t="shared" si="753"/>
        <v>0</v>
      </c>
      <c r="W193" s="5"/>
      <c r="X193" s="5"/>
      <c r="Y193" s="5"/>
      <c r="AA193" s="10" t="s">
        <v>246</v>
      </c>
    </row>
    <row r="194" spans="1:28" ht="34.5" hidden="1">
      <c r="A194" s="107"/>
      <c r="B194" s="108" t="s">
        <v>199</v>
      </c>
      <c r="C194" s="56" t="s">
        <v>22</v>
      </c>
      <c r="D194" s="2">
        <v>300</v>
      </c>
      <c r="E194" s="3">
        <f t="shared" si="741"/>
        <v>0</v>
      </c>
      <c r="F194" s="2">
        <v>90</v>
      </c>
      <c r="G194" s="181">
        <f t="shared" si="750"/>
        <v>0</v>
      </c>
      <c r="H194" s="5"/>
      <c r="I194" s="5"/>
      <c r="J194" s="5"/>
      <c r="K194" s="2">
        <v>60</v>
      </c>
      <c r="L194" s="181">
        <f t="shared" si="751"/>
        <v>0</v>
      </c>
      <c r="M194" s="5"/>
      <c r="N194" s="5"/>
      <c r="O194" s="5"/>
      <c r="P194" s="2">
        <v>60</v>
      </c>
      <c r="Q194" s="181">
        <f t="shared" si="752"/>
        <v>0</v>
      </c>
      <c r="R194" s="5"/>
      <c r="S194" s="5"/>
      <c r="T194" s="5"/>
      <c r="U194" s="2">
        <v>90</v>
      </c>
      <c r="V194" s="181">
        <f t="shared" si="753"/>
        <v>0</v>
      </c>
      <c r="W194" s="5"/>
      <c r="X194" s="5"/>
      <c r="Y194" s="5"/>
      <c r="AA194" s="10" t="s">
        <v>246</v>
      </c>
    </row>
    <row r="195" spans="1:28" ht="20.25" hidden="1" customHeight="1">
      <c r="A195" s="105"/>
      <c r="B195" s="106"/>
      <c r="C195" s="56" t="s">
        <v>142</v>
      </c>
      <c r="D195" s="2">
        <v>1000</v>
      </c>
      <c r="E195" s="3">
        <f t="shared" si="741"/>
        <v>0</v>
      </c>
      <c r="F195" s="2">
        <v>150</v>
      </c>
      <c r="G195" s="181">
        <f t="shared" si="750"/>
        <v>0</v>
      </c>
      <c r="H195" s="5"/>
      <c r="I195" s="5"/>
      <c r="J195" s="5"/>
      <c r="K195" s="2">
        <v>300</v>
      </c>
      <c r="L195" s="181">
        <f t="shared" si="751"/>
        <v>0</v>
      </c>
      <c r="M195" s="5"/>
      <c r="N195" s="5"/>
      <c r="O195" s="5"/>
      <c r="P195" s="2">
        <v>250</v>
      </c>
      <c r="Q195" s="181">
        <f t="shared" si="752"/>
        <v>0</v>
      </c>
      <c r="R195" s="5"/>
      <c r="S195" s="5"/>
      <c r="T195" s="5"/>
      <c r="U195" s="2">
        <v>300</v>
      </c>
      <c r="V195" s="181">
        <f t="shared" si="753"/>
        <v>0</v>
      </c>
      <c r="W195" s="5"/>
      <c r="X195" s="5"/>
      <c r="Y195" s="5"/>
      <c r="AA195" s="10" t="s">
        <v>246</v>
      </c>
    </row>
    <row r="196" spans="1:28" ht="28.5" customHeight="1">
      <c r="A196" s="92"/>
      <c r="B196" s="93" t="s">
        <v>148</v>
      </c>
      <c r="C196" s="56"/>
      <c r="D196" s="2"/>
      <c r="E196" s="5"/>
      <c r="F196" s="2"/>
      <c r="G196" s="181"/>
      <c r="H196" s="5"/>
      <c r="I196" s="5"/>
      <c r="J196" s="5"/>
      <c r="K196" s="2"/>
      <c r="L196" s="181"/>
      <c r="M196" s="5"/>
      <c r="N196" s="5"/>
      <c r="O196" s="5"/>
      <c r="P196" s="2"/>
      <c r="Q196" s="181"/>
      <c r="R196" s="5"/>
      <c r="S196" s="5"/>
      <c r="T196" s="5"/>
      <c r="U196" s="2"/>
      <c r="V196" s="181"/>
      <c r="W196" s="5"/>
      <c r="X196" s="5"/>
      <c r="Y196" s="5"/>
      <c r="AA196" s="10"/>
    </row>
    <row r="197" spans="1:28" hidden="1">
      <c r="A197" s="94"/>
      <c r="B197" s="55" t="s">
        <v>407</v>
      </c>
      <c r="C197" s="56" t="s">
        <v>22</v>
      </c>
      <c r="D197" s="2">
        <f>SUM(D198)</f>
        <v>8</v>
      </c>
      <c r="E197" s="3">
        <f t="shared" ref="E197:E210" si="754">SUM(G197+L197+Q197+V197)</f>
        <v>0</v>
      </c>
      <c r="F197" s="2">
        <f t="shared" ref="F197" si="755">SUM(F198)</f>
        <v>2</v>
      </c>
      <c r="G197" s="5">
        <f>SUM(G198)</f>
        <v>0</v>
      </c>
      <c r="H197" s="5">
        <f t="shared" ref="H197" si="756">SUM(H198)</f>
        <v>0</v>
      </c>
      <c r="I197" s="5">
        <f t="shared" ref="I197" si="757">SUM(I198)</f>
        <v>0</v>
      </c>
      <c r="J197" s="5">
        <f t="shared" ref="J197" si="758">SUM(J198)</f>
        <v>0</v>
      </c>
      <c r="K197" s="2">
        <f t="shared" ref="K197" si="759">SUM(K198)</f>
        <v>2</v>
      </c>
      <c r="L197" s="5">
        <f>SUM(L198)</f>
        <v>0</v>
      </c>
      <c r="M197" s="5">
        <f t="shared" ref="M197" si="760">SUM(M198)</f>
        <v>0</v>
      </c>
      <c r="N197" s="5">
        <f t="shared" ref="N197" si="761">SUM(N198)</f>
        <v>0</v>
      </c>
      <c r="O197" s="5">
        <f t="shared" ref="O197" si="762">SUM(O198)</f>
        <v>0</v>
      </c>
      <c r="P197" s="2">
        <f t="shared" ref="P197" si="763">SUM(P198)</f>
        <v>2</v>
      </c>
      <c r="Q197" s="5">
        <f>SUM(Q198)</f>
        <v>0</v>
      </c>
      <c r="R197" s="5">
        <f t="shared" ref="R197" si="764">SUM(R198)</f>
        <v>0</v>
      </c>
      <c r="S197" s="5">
        <f t="shared" ref="S197" si="765">SUM(S198)</f>
        <v>0</v>
      </c>
      <c r="T197" s="5">
        <f t="shared" ref="T197" si="766">SUM(T198)</f>
        <v>0</v>
      </c>
      <c r="U197" s="2">
        <f t="shared" ref="U197" si="767">SUM(U198)</f>
        <v>2</v>
      </c>
      <c r="V197" s="5">
        <f>SUM(V198)</f>
        <v>0</v>
      </c>
      <c r="W197" s="5">
        <f t="shared" ref="W197:Y197" si="768">SUM(W198)</f>
        <v>0</v>
      </c>
      <c r="X197" s="5">
        <f t="shared" si="768"/>
        <v>0</v>
      </c>
      <c r="Y197" s="5">
        <f t="shared" si="768"/>
        <v>0</v>
      </c>
      <c r="Z197" s="13" t="s">
        <v>405</v>
      </c>
      <c r="AA197" s="10"/>
    </row>
    <row r="198" spans="1:28" ht="24.75" hidden="1" customHeight="1">
      <c r="A198" s="94"/>
      <c r="B198" s="55" t="s">
        <v>200</v>
      </c>
      <c r="C198" s="56" t="s">
        <v>22</v>
      </c>
      <c r="D198" s="2">
        <v>8</v>
      </c>
      <c r="E198" s="3">
        <f t="shared" si="754"/>
        <v>0</v>
      </c>
      <c r="F198" s="2">
        <v>2</v>
      </c>
      <c r="G198" s="181">
        <f t="shared" ref="G198" si="769">SUM(H198:J198)</f>
        <v>0</v>
      </c>
      <c r="H198" s="5"/>
      <c r="I198" s="5"/>
      <c r="J198" s="5"/>
      <c r="K198" s="2">
        <v>2</v>
      </c>
      <c r="L198" s="181">
        <f t="shared" ref="L198" si="770">SUM(M198:O198)</f>
        <v>0</v>
      </c>
      <c r="M198" s="5"/>
      <c r="N198" s="5"/>
      <c r="O198" s="5"/>
      <c r="P198" s="2">
        <v>2</v>
      </c>
      <c r="Q198" s="181">
        <f t="shared" ref="Q198" si="771">SUM(R198:T198)</f>
        <v>0</v>
      </c>
      <c r="R198" s="5"/>
      <c r="S198" s="5"/>
      <c r="T198" s="5"/>
      <c r="U198" s="2">
        <v>2</v>
      </c>
      <c r="V198" s="181">
        <f t="shared" ref="V198" si="772">SUM(W198:Y198)</f>
        <v>0</v>
      </c>
      <c r="W198" s="5"/>
      <c r="X198" s="5"/>
      <c r="Y198" s="5"/>
      <c r="AA198" s="10" t="s">
        <v>247</v>
      </c>
    </row>
    <row r="199" spans="1:28">
      <c r="A199" s="94"/>
      <c r="B199" s="55" t="s">
        <v>292</v>
      </c>
      <c r="C199" s="56" t="s">
        <v>22</v>
      </c>
      <c r="D199" s="2">
        <f>SUM(D200+D204+D205)</f>
        <v>512</v>
      </c>
      <c r="E199" s="3">
        <f t="shared" si="754"/>
        <v>1</v>
      </c>
      <c r="F199" s="2">
        <f t="shared" ref="F199" si="773">SUM(F200+F204+F205)</f>
        <v>125</v>
      </c>
      <c r="G199" s="5">
        <f>SUM(G200,G204,G205)</f>
        <v>0</v>
      </c>
      <c r="H199" s="5">
        <f t="shared" ref="H199" si="774">SUM(H200,H204,H205)</f>
        <v>0</v>
      </c>
      <c r="I199" s="5">
        <f t="shared" ref="I199" si="775">SUM(I200,I204,I205)</f>
        <v>0</v>
      </c>
      <c r="J199" s="5">
        <f t="shared" ref="J199" si="776">SUM(J200,J204,J205)</f>
        <v>0</v>
      </c>
      <c r="K199" s="2">
        <f t="shared" ref="K199" si="777">SUM(K200+K204+K205)</f>
        <v>126</v>
      </c>
      <c r="L199" s="5">
        <f>SUM(L200,L204,L205)</f>
        <v>0</v>
      </c>
      <c r="M199" s="5">
        <f t="shared" ref="M199" si="778">SUM(M200,M204,M205)</f>
        <v>0</v>
      </c>
      <c r="N199" s="5">
        <f t="shared" ref="N199" si="779">SUM(N200,N204,N205)</f>
        <v>0</v>
      </c>
      <c r="O199" s="5">
        <f t="shared" ref="O199" si="780">SUM(O200,O204,O205)</f>
        <v>0</v>
      </c>
      <c r="P199" s="2">
        <f t="shared" ref="P199" si="781">SUM(P200+P204+P205)</f>
        <v>126</v>
      </c>
      <c r="Q199" s="5">
        <f>SUM(Q200,Q204,Q205)</f>
        <v>0</v>
      </c>
      <c r="R199" s="5">
        <f t="shared" ref="R199" si="782">SUM(R200,R204,R205)</f>
        <v>0</v>
      </c>
      <c r="S199" s="5">
        <f t="shared" ref="S199" si="783">SUM(S200,S204,S205)</f>
        <v>0</v>
      </c>
      <c r="T199" s="5">
        <f t="shared" ref="T199" si="784">SUM(T200,T204,T205)</f>
        <v>0</v>
      </c>
      <c r="U199" s="2">
        <f t="shared" ref="U199" si="785">SUM(U200+U204+U205)</f>
        <v>125</v>
      </c>
      <c r="V199" s="5">
        <f>SUM(V200,V204,V205)</f>
        <v>1</v>
      </c>
      <c r="W199" s="5">
        <f t="shared" ref="W199:Y199" si="786">SUM(W200,W204,W205)</f>
        <v>0</v>
      </c>
      <c r="X199" s="5">
        <f t="shared" si="786"/>
        <v>0</v>
      </c>
      <c r="Y199" s="5">
        <f t="shared" si="786"/>
        <v>1</v>
      </c>
      <c r="Z199" s="13" t="s">
        <v>408</v>
      </c>
      <c r="AA199" s="10"/>
    </row>
    <row r="200" spans="1:28" ht="23.25" hidden="1" customHeight="1">
      <c r="A200" s="94"/>
      <c r="B200" s="55" t="s">
        <v>293</v>
      </c>
      <c r="C200" s="56" t="s">
        <v>22</v>
      </c>
      <c r="D200" s="2">
        <f>SUM(D201:D203)</f>
        <v>480</v>
      </c>
      <c r="E200" s="3">
        <f t="shared" si="754"/>
        <v>0</v>
      </c>
      <c r="F200" s="2">
        <f t="shared" ref="F200" si="787">SUM(F201:F203)</f>
        <v>120</v>
      </c>
      <c r="G200" s="5">
        <f>SUM(G201:G203)</f>
        <v>0</v>
      </c>
      <c r="H200" s="5">
        <f t="shared" ref="H200" si="788">SUM(H201:H203)</f>
        <v>0</v>
      </c>
      <c r="I200" s="5">
        <f t="shared" ref="I200" si="789">SUM(I201:I203)</f>
        <v>0</v>
      </c>
      <c r="J200" s="5">
        <f t="shared" ref="J200" si="790">SUM(J201:J203)</f>
        <v>0</v>
      </c>
      <c r="K200" s="2">
        <f t="shared" ref="K200" si="791">SUM(K201:K203)</f>
        <v>120</v>
      </c>
      <c r="L200" s="5">
        <f>SUM(L201:L203)</f>
        <v>0</v>
      </c>
      <c r="M200" s="5">
        <f t="shared" ref="M200" si="792">SUM(M201:M203)</f>
        <v>0</v>
      </c>
      <c r="N200" s="5">
        <f t="shared" ref="N200" si="793">SUM(N201:N203)</f>
        <v>0</v>
      </c>
      <c r="O200" s="5">
        <f t="shared" ref="O200" si="794">SUM(O201:O203)</f>
        <v>0</v>
      </c>
      <c r="P200" s="2">
        <f t="shared" ref="P200" si="795">SUM(P201:P203)</f>
        <v>120</v>
      </c>
      <c r="Q200" s="5">
        <f>SUM(Q201:Q203)</f>
        <v>0</v>
      </c>
      <c r="R200" s="5">
        <f t="shared" ref="R200" si="796">SUM(R201:R203)</f>
        <v>0</v>
      </c>
      <c r="S200" s="5">
        <f t="shared" ref="S200" si="797">SUM(S201:S203)</f>
        <v>0</v>
      </c>
      <c r="T200" s="5">
        <f t="shared" ref="T200" si="798">SUM(T201:T203)</f>
        <v>0</v>
      </c>
      <c r="U200" s="2">
        <f t="shared" ref="U200" si="799">SUM(U201:U203)</f>
        <v>120</v>
      </c>
      <c r="V200" s="5">
        <f>SUM(V201:V203)</f>
        <v>0</v>
      </c>
      <c r="W200" s="5">
        <f t="shared" ref="W200:Y200" si="800">SUM(W201:W203)</f>
        <v>0</v>
      </c>
      <c r="X200" s="5">
        <f t="shared" si="800"/>
        <v>0</v>
      </c>
      <c r="Y200" s="5">
        <f t="shared" si="800"/>
        <v>0</v>
      </c>
      <c r="Z200" s="13" t="s">
        <v>406</v>
      </c>
    </row>
    <row r="201" spans="1:28" hidden="1">
      <c r="A201" s="76"/>
      <c r="B201" s="77" t="s">
        <v>294</v>
      </c>
      <c r="C201" s="204" t="s">
        <v>22</v>
      </c>
      <c r="D201" s="2">
        <v>60</v>
      </c>
      <c r="E201" s="3">
        <f t="shared" si="754"/>
        <v>0</v>
      </c>
      <c r="F201" s="2">
        <v>15</v>
      </c>
      <c r="G201" s="181">
        <f t="shared" ref="G201:G205" si="801">SUM(H201:J201)</f>
        <v>0</v>
      </c>
      <c r="H201" s="5"/>
      <c r="I201" s="5"/>
      <c r="J201" s="5"/>
      <c r="K201" s="2">
        <v>15</v>
      </c>
      <c r="L201" s="181">
        <f t="shared" ref="L201:L205" si="802">SUM(M201:O201)</f>
        <v>0</v>
      </c>
      <c r="M201" s="5"/>
      <c r="N201" s="5"/>
      <c r="O201" s="5"/>
      <c r="P201" s="2">
        <v>15</v>
      </c>
      <c r="Q201" s="181">
        <f t="shared" ref="Q201:Q205" si="803">SUM(R201:T201)</f>
        <v>0</v>
      </c>
      <c r="R201" s="5"/>
      <c r="S201" s="5"/>
      <c r="T201" s="5"/>
      <c r="U201" s="2">
        <v>15</v>
      </c>
      <c r="V201" s="181">
        <f t="shared" ref="V201:V205" si="804">SUM(W201:Y201)</f>
        <v>0</v>
      </c>
      <c r="W201" s="5"/>
      <c r="X201" s="5"/>
      <c r="Y201" s="5"/>
      <c r="AA201" s="10" t="s">
        <v>246</v>
      </c>
    </row>
    <row r="202" spans="1:28" ht="34.5" hidden="1">
      <c r="A202" s="76"/>
      <c r="B202" s="77" t="s">
        <v>295</v>
      </c>
      <c r="C202" s="204" t="s">
        <v>22</v>
      </c>
      <c r="D202" s="2">
        <v>20</v>
      </c>
      <c r="E202" s="3">
        <f t="shared" si="754"/>
        <v>0</v>
      </c>
      <c r="F202" s="2">
        <v>5</v>
      </c>
      <c r="G202" s="181">
        <f t="shared" si="801"/>
        <v>0</v>
      </c>
      <c r="H202" s="5"/>
      <c r="I202" s="5"/>
      <c r="J202" s="5"/>
      <c r="K202" s="2">
        <v>5</v>
      </c>
      <c r="L202" s="181">
        <f t="shared" si="802"/>
        <v>0</v>
      </c>
      <c r="M202" s="5"/>
      <c r="N202" s="5"/>
      <c r="O202" s="5"/>
      <c r="P202" s="2">
        <v>5</v>
      </c>
      <c r="Q202" s="181">
        <f t="shared" si="803"/>
        <v>0</v>
      </c>
      <c r="R202" s="5"/>
      <c r="S202" s="5"/>
      <c r="T202" s="5"/>
      <c r="U202" s="2">
        <v>5</v>
      </c>
      <c r="V202" s="181">
        <f t="shared" si="804"/>
        <v>0</v>
      </c>
      <c r="W202" s="5"/>
      <c r="X202" s="5"/>
      <c r="Y202" s="5"/>
      <c r="AA202" s="10" t="s">
        <v>246</v>
      </c>
    </row>
    <row r="203" spans="1:28" hidden="1">
      <c r="A203" s="76"/>
      <c r="B203" s="77" t="s">
        <v>296</v>
      </c>
      <c r="C203" s="51" t="s">
        <v>22</v>
      </c>
      <c r="D203" s="2">
        <v>400</v>
      </c>
      <c r="E203" s="3">
        <f t="shared" si="754"/>
        <v>0</v>
      </c>
      <c r="F203" s="2">
        <v>100</v>
      </c>
      <c r="G203" s="181">
        <f t="shared" si="801"/>
        <v>0</v>
      </c>
      <c r="H203" s="5"/>
      <c r="I203" s="5"/>
      <c r="J203" s="5"/>
      <c r="K203" s="2">
        <v>100</v>
      </c>
      <c r="L203" s="181">
        <f t="shared" si="802"/>
        <v>0</v>
      </c>
      <c r="M203" s="5"/>
      <c r="N203" s="5"/>
      <c r="O203" s="5"/>
      <c r="P203" s="2">
        <v>100</v>
      </c>
      <c r="Q203" s="181">
        <f t="shared" si="803"/>
        <v>0</v>
      </c>
      <c r="R203" s="5"/>
      <c r="S203" s="5"/>
      <c r="T203" s="5"/>
      <c r="U203" s="2">
        <v>100</v>
      </c>
      <c r="V203" s="181">
        <f t="shared" si="804"/>
        <v>0</v>
      </c>
      <c r="W203" s="5"/>
      <c r="X203" s="5"/>
      <c r="Y203" s="5"/>
      <c r="AA203" s="10" t="s">
        <v>246</v>
      </c>
    </row>
    <row r="204" spans="1:28">
      <c r="A204" s="94"/>
      <c r="B204" s="55" t="s">
        <v>149</v>
      </c>
      <c r="C204" s="109" t="s">
        <v>22</v>
      </c>
      <c r="D204" s="4">
        <v>12</v>
      </c>
      <c r="E204" s="3">
        <f t="shared" si="754"/>
        <v>1</v>
      </c>
      <c r="F204" s="4">
        <v>3</v>
      </c>
      <c r="G204" s="181">
        <f t="shared" si="801"/>
        <v>0</v>
      </c>
      <c r="H204" s="5"/>
      <c r="I204" s="5"/>
      <c r="J204" s="5"/>
      <c r="K204" s="4">
        <v>3</v>
      </c>
      <c r="L204" s="181">
        <f t="shared" si="802"/>
        <v>0</v>
      </c>
      <c r="M204" s="5"/>
      <c r="N204" s="5"/>
      <c r="O204" s="5"/>
      <c r="P204" s="4">
        <v>3</v>
      </c>
      <c r="Q204" s="181">
        <f t="shared" si="803"/>
        <v>0</v>
      </c>
      <c r="R204" s="5"/>
      <c r="S204" s="5"/>
      <c r="T204" s="5"/>
      <c r="U204" s="4">
        <v>3</v>
      </c>
      <c r="V204" s="181">
        <f t="shared" si="804"/>
        <v>1</v>
      </c>
      <c r="W204" s="5"/>
      <c r="X204" s="5"/>
      <c r="Y204" s="253">
        <v>1</v>
      </c>
      <c r="AA204" s="10" t="s">
        <v>242</v>
      </c>
    </row>
    <row r="205" spans="1:28" hidden="1">
      <c r="A205" s="52"/>
      <c r="B205" s="55" t="s">
        <v>200</v>
      </c>
      <c r="C205" s="56" t="s">
        <v>22</v>
      </c>
      <c r="D205" s="4">
        <v>20</v>
      </c>
      <c r="E205" s="3">
        <f t="shared" si="754"/>
        <v>0</v>
      </c>
      <c r="F205" s="4">
        <v>2</v>
      </c>
      <c r="G205" s="181">
        <f t="shared" si="801"/>
        <v>0</v>
      </c>
      <c r="H205" s="5"/>
      <c r="I205" s="5"/>
      <c r="J205" s="5"/>
      <c r="K205" s="4">
        <v>3</v>
      </c>
      <c r="L205" s="181">
        <f t="shared" si="802"/>
        <v>0</v>
      </c>
      <c r="M205" s="5"/>
      <c r="N205" s="5"/>
      <c r="O205" s="5"/>
      <c r="P205" s="4">
        <v>3</v>
      </c>
      <c r="Q205" s="181">
        <f t="shared" si="803"/>
        <v>0</v>
      </c>
      <c r="R205" s="5"/>
      <c r="S205" s="5"/>
      <c r="T205" s="5"/>
      <c r="U205" s="4">
        <v>2</v>
      </c>
      <c r="V205" s="181">
        <f t="shared" si="804"/>
        <v>0</v>
      </c>
      <c r="W205" s="5"/>
      <c r="X205" s="5"/>
      <c r="Y205" s="5"/>
      <c r="AA205" s="10" t="s">
        <v>247</v>
      </c>
    </row>
    <row r="206" spans="1:28" hidden="1">
      <c r="A206" s="52"/>
      <c r="B206" s="53" t="s">
        <v>409</v>
      </c>
      <c r="C206" s="56" t="s">
        <v>22</v>
      </c>
      <c r="D206" s="2">
        <f>D207+D208</f>
        <v>3</v>
      </c>
      <c r="E206" s="3">
        <f t="shared" si="754"/>
        <v>0</v>
      </c>
      <c r="F206" s="2">
        <f t="shared" ref="F206" si="805">F207+F208</f>
        <v>0</v>
      </c>
      <c r="G206" s="5">
        <f>SUM(G207:G208)</f>
        <v>0</v>
      </c>
      <c r="H206" s="5">
        <f t="shared" ref="H206" si="806">SUM(H207:H208)</f>
        <v>0</v>
      </c>
      <c r="I206" s="5">
        <f t="shared" ref="I206" si="807">SUM(I207:I208)</f>
        <v>0</v>
      </c>
      <c r="J206" s="5">
        <f t="shared" ref="J206" si="808">SUM(J207:J208)</f>
        <v>0</v>
      </c>
      <c r="K206" s="2">
        <f t="shared" ref="K206" si="809">K207+K208</f>
        <v>1</v>
      </c>
      <c r="L206" s="5">
        <f>SUM(L207:L208)</f>
        <v>0</v>
      </c>
      <c r="M206" s="5">
        <f t="shared" ref="M206" si="810">SUM(M207:M208)</f>
        <v>0</v>
      </c>
      <c r="N206" s="5">
        <f t="shared" ref="N206" si="811">SUM(N207:N208)</f>
        <v>0</v>
      </c>
      <c r="O206" s="5">
        <f t="shared" ref="O206" si="812">SUM(O207:O208)</f>
        <v>0</v>
      </c>
      <c r="P206" s="2">
        <f t="shared" ref="P206" si="813">P207+P208</f>
        <v>0</v>
      </c>
      <c r="Q206" s="5">
        <f>SUM(Q207:Q208)</f>
        <v>0</v>
      </c>
      <c r="R206" s="5">
        <f t="shared" ref="R206" si="814">SUM(R207:R208)</f>
        <v>0</v>
      </c>
      <c r="S206" s="5">
        <f t="shared" ref="S206" si="815">SUM(S207:S208)</f>
        <v>0</v>
      </c>
      <c r="T206" s="5">
        <f t="shared" ref="T206" si="816">SUM(T207:T208)</f>
        <v>0</v>
      </c>
      <c r="U206" s="2">
        <f t="shared" ref="U206" si="817">U207+U208</f>
        <v>2</v>
      </c>
      <c r="V206" s="5">
        <f>SUM(V207:V208)</f>
        <v>0</v>
      </c>
      <c r="W206" s="5">
        <f t="shared" ref="W206:Y206" si="818">SUM(W207:W208)</f>
        <v>0</v>
      </c>
      <c r="X206" s="5">
        <f t="shared" si="818"/>
        <v>0</v>
      </c>
      <c r="Y206" s="5">
        <f t="shared" si="818"/>
        <v>0</v>
      </c>
      <c r="Z206" s="13" t="s">
        <v>410</v>
      </c>
      <c r="AA206" s="61"/>
      <c r="AB206" s="63"/>
    </row>
    <row r="207" spans="1:28" hidden="1">
      <c r="A207" s="62"/>
      <c r="B207" s="59" t="s">
        <v>209</v>
      </c>
      <c r="C207" s="56" t="s">
        <v>22</v>
      </c>
      <c r="D207" s="4">
        <v>2</v>
      </c>
      <c r="E207" s="3">
        <f t="shared" si="754"/>
        <v>0</v>
      </c>
      <c r="F207" s="2">
        <v>0</v>
      </c>
      <c r="G207" s="181">
        <f t="shared" ref="G207:G208" si="819">SUM(H207:J207)</f>
        <v>0</v>
      </c>
      <c r="H207" s="5"/>
      <c r="I207" s="5"/>
      <c r="J207" s="5"/>
      <c r="K207" s="4">
        <v>1</v>
      </c>
      <c r="L207" s="181">
        <f t="shared" ref="L207:L208" si="820">SUM(M207:O207)</f>
        <v>0</v>
      </c>
      <c r="M207" s="5"/>
      <c r="N207" s="5"/>
      <c r="O207" s="5"/>
      <c r="P207" s="2">
        <v>0</v>
      </c>
      <c r="Q207" s="181">
        <f t="shared" ref="Q207:Q208" si="821">SUM(R207:T207)</f>
        <v>0</v>
      </c>
      <c r="R207" s="5"/>
      <c r="S207" s="5"/>
      <c r="T207" s="5"/>
      <c r="U207" s="4">
        <v>1</v>
      </c>
      <c r="V207" s="181">
        <f t="shared" ref="V207:V208" si="822">SUM(W207:Y207)</f>
        <v>0</v>
      </c>
      <c r="W207" s="5"/>
      <c r="X207" s="5"/>
      <c r="Y207" s="5"/>
      <c r="AA207" s="61" t="s">
        <v>246</v>
      </c>
    </row>
    <row r="208" spans="1:28" s="63" customFormat="1" ht="34.5" hidden="1">
      <c r="A208" s="62"/>
      <c r="B208" s="59" t="s">
        <v>210</v>
      </c>
      <c r="C208" s="56" t="s">
        <v>22</v>
      </c>
      <c r="D208" s="4">
        <v>1</v>
      </c>
      <c r="E208" s="3">
        <f t="shared" si="754"/>
        <v>0</v>
      </c>
      <c r="F208" s="2">
        <v>0</v>
      </c>
      <c r="G208" s="181">
        <f t="shared" si="819"/>
        <v>0</v>
      </c>
      <c r="H208" s="5"/>
      <c r="I208" s="5"/>
      <c r="J208" s="5"/>
      <c r="K208" s="2">
        <v>0</v>
      </c>
      <c r="L208" s="181">
        <f t="shared" si="820"/>
        <v>0</v>
      </c>
      <c r="M208" s="5"/>
      <c r="N208" s="5"/>
      <c r="O208" s="5"/>
      <c r="P208" s="2">
        <v>0</v>
      </c>
      <c r="Q208" s="181">
        <f t="shared" si="821"/>
        <v>0</v>
      </c>
      <c r="R208" s="5"/>
      <c r="S208" s="5"/>
      <c r="T208" s="5"/>
      <c r="U208" s="4">
        <v>1</v>
      </c>
      <c r="V208" s="181">
        <f t="shared" si="822"/>
        <v>0</v>
      </c>
      <c r="W208" s="5"/>
      <c r="X208" s="5"/>
      <c r="Y208" s="5"/>
      <c r="Z208" s="13"/>
      <c r="AA208" s="61" t="s">
        <v>241</v>
      </c>
    </row>
    <row r="209" spans="1:27" ht="34.5" hidden="1">
      <c r="A209" s="52"/>
      <c r="B209" s="53" t="s">
        <v>150</v>
      </c>
      <c r="C209" s="56" t="s">
        <v>142</v>
      </c>
      <c r="D209" s="4">
        <f>D210</f>
        <v>200</v>
      </c>
      <c r="E209" s="3">
        <f t="shared" si="754"/>
        <v>0</v>
      </c>
      <c r="F209" s="4">
        <f t="shared" ref="F209" si="823">F210</f>
        <v>50</v>
      </c>
      <c r="G209" s="5">
        <f>SUM(G210)</f>
        <v>0</v>
      </c>
      <c r="H209" s="5">
        <f t="shared" ref="H209" si="824">SUM(H210)</f>
        <v>0</v>
      </c>
      <c r="I209" s="5">
        <f t="shared" ref="I209" si="825">SUM(I210)</f>
        <v>0</v>
      </c>
      <c r="J209" s="5">
        <f t="shared" ref="J209" si="826">SUM(J210)</f>
        <v>0</v>
      </c>
      <c r="K209" s="4">
        <f t="shared" ref="K209" si="827">K210</f>
        <v>50</v>
      </c>
      <c r="L209" s="5">
        <f>SUM(L210)</f>
        <v>0</v>
      </c>
      <c r="M209" s="5">
        <f t="shared" ref="M209" si="828">SUM(M210)</f>
        <v>0</v>
      </c>
      <c r="N209" s="5">
        <f t="shared" ref="N209" si="829">SUM(N210)</f>
        <v>0</v>
      </c>
      <c r="O209" s="5">
        <f t="shared" ref="O209" si="830">SUM(O210)</f>
        <v>0</v>
      </c>
      <c r="P209" s="4">
        <f t="shared" ref="P209" si="831">P210</f>
        <v>50</v>
      </c>
      <c r="Q209" s="5">
        <f>SUM(Q210)</f>
        <v>0</v>
      </c>
      <c r="R209" s="5">
        <f t="shared" ref="R209" si="832">SUM(R210)</f>
        <v>0</v>
      </c>
      <c r="S209" s="5">
        <f t="shared" ref="S209" si="833">SUM(S210)</f>
        <v>0</v>
      </c>
      <c r="T209" s="5">
        <f t="shared" ref="T209" si="834">SUM(T210)</f>
        <v>0</v>
      </c>
      <c r="U209" s="4">
        <f t="shared" ref="U209" si="835">U210</f>
        <v>50</v>
      </c>
      <c r="V209" s="5">
        <f>SUM(V210)</f>
        <v>0</v>
      </c>
      <c r="W209" s="5">
        <f t="shared" ref="W209:Y209" si="836">SUM(W210)</f>
        <v>0</v>
      </c>
      <c r="X209" s="5">
        <f t="shared" si="836"/>
        <v>0</v>
      </c>
      <c r="Y209" s="5">
        <f t="shared" si="836"/>
        <v>0</v>
      </c>
      <c r="Z209" s="13" t="s">
        <v>411</v>
      </c>
      <c r="AA209" s="10"/>
    </row>
    <row r="210" spans="1:27" ht="69" hidden="1">
      <c r="A210" s="62"/>
      <c r="B210" s="59" t="s">
        <v>297</v>
      </c>
      <c r="C210" s="56" t="s">
        <v>142</v>
      </c>
      <c r="D210" s="4">
        <v>200</v>
      </c>
      <c r="E210" s="3">
        <f t="shared" si="754"/>
        <v>0</v>
      </c>
      <c r="F210" s="4">
        <v>50</v>
      </c>
      <c r="G210" s="181">
        <f t="shared" ref="G210" si="837">SUM(H210:J210)</f>
        <v>0</v>
      </c>
      <c r="H210" s="5"/>
      <c r="I210" s="5"/>
      <c r="J210" s="5"/>
      <c r="K210" s="4">
        <v>50</v>
      </c>
      <c r="L210" s="181">
        <f t="shared" ref="L210" si="838">SUM(M210:O210)</f>
        <v>0</v>
      </c>
      <c r="M210" s="5"/>
      <c r="N210" s="5"/>
      <c r="O210" s="5"/>
      <c r="P210" s="4">
        <v>50</v>
      </c>
      <c r="Q210" s="181">
        <f t="shared" ref="Q210" si="839">SUM(R210:T210)</f>
        <v>0</v>
      </c>
      <c r="R210" s="5"/>
      <c r="S210" s="5"/>
      <c r="T210" s="5"/>
      <c r="U210" s="4">
        <v>50</v>
      </c>
      <c r="V210" s="181">
        <f t="shared" ref="V210" si="840">SUM(W210:Y210)</f>
        <v>0</v>
      </c>
      <c r="W210" s="5"/>
      <c r="X210" s="5"/>
      <c r="Y210" s="5"/>
      <c r="AA210" s="61" t="s">
        <v>246</v>
      </c>
    </row>
    <row r="211" spans="1:27">
      <c r="A211" s="52"/>
      <c r="B211" s="53" t="s">
        <v>151</v>
      </c>
      <c r="C211" s="56"/>
      <c r="D211" s="4"/>
      <c r="E211" s="5"/>
      <c r="F211" s="4"/>
      <c r="G211" s="177"/>
      <c r="H211" s="177"/>
      <c r="I211" s="177"/>
      <c r="J211" s="177"/>
      <c r="K211" s="4"/>
      <c r="L211" s="177"/>
      <c r="M211" s="177"/>
      <c r="N211" s="177"/>
      <c r="O211" s="177"/>
      <c r="P211" s="4"/>
      <c r="Q211" s="177"/>
      <c r="R211" s="177"/>
      <c r="S211" s="177"/>
      <c r="T211" s="177"/>
      <c r="U211" s="4"/>
      <c r="V211" s="177"/>
      <c r="W211" s="177"/>
      <c r="X211" s="177"/>
      <c r="Y211" s="177"/>
      <c r="AA211" s="10"/>
    </row>
    <row r="212" spans="1:27" ht="34.5" hidden="1">
      <c r="A212" s="52"/>
      <c r="B212" s="110" t="s">
        <v>412</v>
      </c>
      <c r="C212" s="56" t="s">
        <v>22</v>
      </c>
      <c r="D212" s="4">
        <f>F212+K212+P212+U212</f>
        <v>34</v>
      </c>
      <c r="E212" s="3">
        <f t="shared" ref="E212:E232" si="841">SUM(G212+L212+Q212+V212)</f>
        <v>0</v>
      </c>
      <c r="F212" s="4">
        <f t="shared" ref="F212" si="842">SUM(F213+F217+F225)</f>
        <v>4</v>
      </c>
      <c r="G212" s="5">
        <f>SUM(G213,G217,G225)</f>
        <v>0</v>
      </c>
      <c r="H212" s="5">
        <f t="shared" ref="H212" si="843">SUM(H213,H217,H225)</f>
        <v>0</v>
      </c>
      <c r="I212" s="5">
        <f t="shared" ref="I212" si="844">SUM(I213,I217,I225)</f>
        <v>0</v>
      </c>
      <c r="J212" s="5">
        <f t="shared" ref="J212" si="845">SUM(J213,J217,J225)</f>
        <v>0</v>
      </c>
      <c r="K212" s="4">
        <f t="shared" ref="K212" si="846">SUM(K213+K217+K225)</f>
        <v>12</v>
      </c>
      <c r="L212" s="5">
        <f>SUM(L213,L217,L225)</f>
        <v>0</v>
      </c>
      <c r="M212" s="5">
        <f t="shared" ref="M212" si="847">SUM(M213,M217,M225)</f>
        <v>0</v>
      </c>
      <c r="N212" s="5">
        <f t="shared" ref="N212" si="848">SUM(N213,N217,N225)</f>
        <v>0</v>
      </c>
      <c r="O212" s="5">
        <f t="shared" ref="O212" si="849">SUM(O213,O217,O225)</f>
        <v>0</v>
      </c>
      <c r="P212" s="4">
        <f t="shared" ref="P212" si="850">SUM(P213+P217+P225)</f>
        <v>9</v>
      </c>
      <c r="Q212" s="5">
        <f>SUM(Q213,Q217,Q225)</f>
        <v>0</v>
      </c>
      <c r="R212" s="5">
        <f t="shared" ref="R212" si="851">SUM(R213,R217,R225)</f>
        <v>0</v>
      </c>
      <c r="S212" s="5">
        <f t="shared" ref="S212" si="852">SUM(S213,S217,S225)</f>
        <v>0</v>
      </c>
      <c r="T212" s="5">
        <f t="shared" ref="T212" si="853">SUM(T213,T217,T225)</f>
        <v>0</v>
      </c>
      <c r="U212" s="4">
        <f t="shared" ref="U212" si="854">SUM(U213+U217+U225)</f>
        <v>9</v>
      </c>
      <c r="V212" s="5">
        <f>SUM(V213,V217,V225)</f>
        <v>0</v>
      </c>
      <c r="W212" s="5">
        <f t="shared" ref="W212:Y212" si="855">SUM(W213,W217,W225)</f>
        <v>0</v>
      </c>
      <c r="X212" s="5">
        <f t="shared" si="855"/>
        <v>0</v>
      </c>
      <c r="Y212" s="5">
        <f t="shared" si="855"/>
        <v>0</v>
      </c>
      <c r="Z212" s="13" t="s">
        <v>413</v>
      </c>
      <c r="AA212" s="10"/>
    </row>
    <row r="213" spans="1:27" hidden="1">
      <c r="A213" s="52"/>
      <c r="B213" s="54" t="s">
        <v>152</v>
      </c>
      <c r="C213" s="56" t="s">
        <v>22</v>
      </c>
      <c r="D213" s="2">
        <f>D214+D215+D216</f>
        <v>3</v>
      </c>
      <c r="E213" s="3">
        <f t="shared" si="841"/>
        <v>0</v>
      </c>
      <c r="F213" s="2">
        <f t="shared" ref="F213" si="856">F214+F215+F216</f>
        <v>0</v>
      </c>
      <c r="G213" s="5">
        <f>SUM(G214:G216)</f>
        <v>0</v>
      </c>
      <c r="H213" s="5">
        <f t="shared" ref="H213" si="857">SUM(H214:H216)</f>
        <v>0</v>
      </c>
      <c r="I213" s="5">
        <f t="shared" ref="I213" si="858">SUM(I214:I216)</f>
        <v>0</v>
      </c>
      <c r="J213" s="5">
        <f t="shared" ref="J213" si="859">SUM(J214:J216)</f>
        <v>0</v>
      </c>
      <c r="K213" s="2">
        <f t="shared" ref="K213" si="860">K214+K215+K216</f>
        <v>2</v>
      </c>
      <c r="L213" s="5">
        <f>SUM(L214:L216)</f>
        <v>0</v>
      </c>
      <c r="M213" s="5">
        <f t="shared" ref="M213" si="861">SUM(M214:M216)</f>
        <v>0</v>
      </c>
      <c r="N213" s="5">
        <f t="shared" ref="N213" si="862">SUM(N214:N216)</f>
        <v>0</v>
      </c>
      <c r="O213" s="5">
        <f t="shared" ref="O213" si="863">SUM(O214:O216)</f>
        <v>0</v>
      </c>
      <c r="P213" s="2">
        <f t="shared" ref="P213" si="864">P214+P215+P216</f>
        <v>1</v>
      </c>
      <c r="Q213" s="5">
        <f>SUM(Q214:Q216)</f>
        <v>0</v>
      </c>
      <c r="R213" s="5">
        <f t="shared" ref="R213" si="865">SUM(R214:R216)</f>
        <v>0</v>
      </c>
      <c r="S213" s="5">
        <f t="shared" ref="S213" si="866">SUM(S214:S216)</f>
        <v>0</v>
      </c>
      <c r="T213" s="5">
        <f t="shared" ref="T213" si="867">SUM(T214:T216)</f>
        <v>0</v>
      </c>
      <c r="U213" s="2">
        <f t="shared" ref="U213" si="868">U214+U215+U216</f>
        <v>0</v>
      </c>
      <c r="V213" s="5">
        <f>SUM(V214:V216)</f>
        <v>0</v>
      </c>
      <c r="W213" s="5">
        <f t="shared" ref="W213:Y213" si="869">SUM(W214:W216)</f>
        <v>0</v>
      </c>
      <c r="X213" s="5">
        <f t="shared" si="869"/>
        <v>0</v>
      </c>
      <c r="Y213" s="5">
        <f t="shared" si="869"/>
        <v>0</v>
      </c>
      <c r="Z213" s="13" t="s">
        <v>414</v>
      </c>
      <c r="AA213" s="10"/>
    </row>
    <row r="214" spans="1:27" ht="24.75" hidden="1" customHeight="1">
      <c r="A214" s="94"/>
      <c r="B214" s="55" t="s">
        <v>153</v>
      </c>
      <c r="C214" s="56" t="s">
        <v>22</v>
      </c>
      <c r="D214" s="4">
        <v>1</v>
      </c>
      <c r="E214" s="3">
        <f t="shared" si="841"/>
        <v>0</v>
      </c>
      <c r="F214" s="2">
        <v>0</v>
      </c>
      <c r="G214" s="181">
        <f t="shared" ref="G214:G216" si="870">SUM(H214:J214)</f>
        <v>0</v>
      </c>
      <c r="H214" s="5"/>
      <c r="I214" s="5"/>
      <c r="J214" s="5"/>
      <c r="K214" s="4">
        <v>1</v>
      </c>
      <c r="L214" s="181">
        <f t="shared" ref="L214:L216" si="871">SUM(M214:O214)</f>
        <v>0</v>
      </c>
      <c r="M214" s="5"/>
      <c r="N214" s="5"/>
      <c r="O214" s="5"/>
      <c r="P214" s="2">
        <v>0</v>
      </c>
      <c r="Q214" s="181">
        <f t="shared" ref="Q214:Q216" si="872">SUM(R214:T214)</f>
        <v>0</v>
      </c>
      <c r="R214" s="5"/>
      <c r="S214" s="5"/>
      <c r="T214" s="5"/>
      <c r="U214" s="2">
        <v>0</v>
      </c>
      <c r="V214" s="181">
        <f t="shared" ref="V214:V216" si="873">SUM(W214:Y214)</f>
        <v>0</v>
      </c>
      <c r="W214" s="5"/>
      <c r="X214" s="5"/>
      <c r="Y214" s="5"/>
      <c r="AA214" s="10" t="s">
        <v>239</v>
      </c>
    </row>
    <row r="215" spans="1:27" ht="39" hidden="1" customHeight="1">
      <c r="A215" s="94"/>
      <c r="B215" s="55" t="s">
        <v>154</v>
      </c>
      <c r="C215" s="56" t="s">
        <v>22</v>
      </c>
      <c r="D215" s="2">
        <v>1</v>
      </c>
      <c r="E215" s="3">
        <f t="shared" si="841"/>
        <v>0</v>
      </c>
      <c r="F215" s="2">
        <v>0</v>
      </c>
      <c r="G215" s="181">
        <f t="shared" si="870"/>
        <v>0</v>
      </c>
      <c r="H215" s="5"/>
      <c r="I215" s="5"/>
      <c r="J215" s="5"/>
      <c r="K215" s="2">
        <v>0</v>
      </c>
      <c r="L215" s="181">
        <f t="shared" si="871"/>
        <v>0</v>
      </c>
      <c r="M215" s="5"/>
      <c r="N215" s="5"/>
      <c r="O215" s="5"/>
      <c r="P215" s="2">
        <v>1</v>
      </c>
      <c r="Q215" s="181">
        <f t="shared" si="872"/>
        <v>0</v>
      </c>
      <c r="R215" s="5"/>
      <c r="S215" s="5"/>
      <c r="T215" s="5"/>
      <c r="U215" s="2">
        <v>0</v>
      </c>
      <c r="V215" s="181">
        <f t="shared" si="873"/>
        <v>0</v>
      </c>
      <c r="W215" s="5"/>
      <c r="X215" s="5"/>
      <c r="Y215" s="5"/>
      <c r="AA215" s="10" t="s">
        <v>245</v>
      </c>
    </row>
    <row r="216" spans="1:27" ht="34.5" hidden="1">
      <c r="A216" s="111"/>
      <c r="B216" s="112" t="s">
        <v>155</v>
      </c>
      <c r="C216" s="72" t="s">
        <v>22</v>
      </c>
      <c r="D216" s="2">
        <v>1</v>
      </c>
      <c r="E216" s="3">
        <f t="shared" si="841"/>
        <v>0</v>
      </c>
      <c r="F216" s="2">
        <v>0</v>
      </c>
      <c r="G216" s="181">
        <f t="shared" si="870"/>
        <v>0</v>
      </c>
      <c r="H216" s="5"/>
      <c r="I216" s="5"/>
      <c r="J216" s="5"/>
      <c r="K216" s="2">
        <v>1</v>
      </c>
      <c r="L216" s="181">
        <f t="shared" si="871"/>
        <v>0</v>
      </c>
      <c r="M216" s="5"/>
      <c r="N216" s="5"/>
      <c r="O216" s="5"/>
      <c r="P216" s="2">
        <v>0</v>
      </c>
      <c r="Q216" s="181">
        <f t="shared" si="872"/>
        <v>0</v>
      </c>
      <c r="R216" s="5"/>
      <c r="S216" s="5"/>
      <c r="T216" s="5"/>
      <c r="U216" s="2">
        <v>0</v>
      </c>
      <c r="V216" s="181">
        <f t="shared" si="873"/>
        <v>0</v>
      </c>
      <c r="W216" s="5"/>
      <c r="X216" s="5"/>
      <c r="Y216" s="5"/>
      <c r="AA216" s="10" t="s">
        <v>415</v>
      </c>
    </row>
    <row r="217" spans="1:27" ht="23.25" customHeight="1">
      <c r="A217" s="92"/>
      <c r="B217" s="93" t="s">
        <v>156</v>
      </c>
      <c r="C217" s="83" t="s">
        <v>22</v>
      </c>
      <c r="D217" s="2">
        <f>D218+D219+D220+D221+D222+D223+D224</f>
        <v>15</v>
      </c>
      <c r="E217" s="3">
        <f t="shared" si="841"/>
        <v>0</v>
      </c>
      <c r="F217" s="2">
        <f t="shared" ref="F217" si="874">F218+F219+F220+F221+F222+F223+F224</f>
        <v>1</v>
      </c>
      <c r="G217" s="5">
        <f>SUM(G218:G224)</f>
        <v>0</v>
      </c>
      <c r="H217" s="5">
        <f t="shared" ref="H217" si="875">SUM(H218:H224)</f>
        <v>0</v>
      </c>
      <c r="I217" s="5">
        <f t="shared" ref="I217" si="876">SUM(I218:I224)</f>
        <v>0</v>
      </c>
      <c r="J217" s="5">
        <f t="shared" ref="J217" si="877">SUM(J218:J224)</f>
        <v>0</v>
      </c>
      <c r="K217" s="2">
        <f t="shared" ref="K217" si="878">K218+K219+K220+K221+K222+K223+K224</f>
        <v>4</v>
      </c>
      <c r="L217" s="5">
        <f>SUM(L218:L224)</f>
        <v>0</v>
      </c>
      <c r="M217" s="5">
        <f t="shared" ref="M217" si="879">SUM(M218:M224)</f>
        <v>0</v>
      </c>
      <c r="N217" s="5">
        <f t="shared" ref="N217" si="880">SUM(N218:N224)</f>
        <v>0</v>
      </c>
      <c r="O217" s="5">
        <f t="shared" ref="O217" si="881">SUM(O218:O224)</f>
        <v>0</v>
      </c>
      <c r="P217" s="2">
        <f t="shared" ref="P217" si="882">P218+P219+P220+P221+P222+P223+P224</f>
        <v>5</v>
      </c>
      <c r="Q217" s="5">
        <f>SUM(Q218:Q224)</f>
        <v>0</v>
      </c>
      <c r="R217" s="5">
        <f t="shared" ref="R217" si="883">SUM(R218:R224)</f>
        <v>0</v>
      </c>
      <c r="S217" s="5">
        <f t="shared" ref="S217" si="884">SUM(S218:S224)</f>
        <v>0</v>
      </c>
      <c r="T217" s="5">
        <f t="shared" ref="T217" si="885">SUM(T218:T224)</f>
        <v>0</v>
      </c>
      <c r="U217" s="2">
        <f t="shared" ref="U217" si="886">U218+U219+U220+U221+U222+U223+U224</f>
        <v>5</v>
      </c>
      <c r="V217" s="5">
        <f>SUM(V218:V224)</f>
        <v>0</v>
      </c>
      <c r="W217" s="5">
        <f t="shared" ref="W217:Y217" si="887">SUM(W218:W224)</f>
        <v>0</v>
      </c>
      <c r="X217" s="5">
        <f t="shared" si="887"/>
        <v>0</v>
      </c>
      <c r="Y217" s="5">
        <f t="shared" si="887"/>
        <v>0</v>
      </c>
      <c r="Z217" s="13" t="s">
        <v>416</v>
      </c>
      <c r="AA217" s="10"/>
    </row>
    <row r="218" spans="1:27" hidden="1">
      <c r="A218" s="52"/>
      <c r="B218" s="55" t="s">
        <v>157</v>
      </c>
      <c r="C218" s="56" t="s">
        <v>22</v>
      </c>
      <c r="D218" s="2">
        <v>1</v>
      </c>
      <c r="E218" s="3">
        <f t="shared" si="841"/>
        <v>0</v>
      </c>
      <c r="F218" s="2">
        <v>0</v>
      </c>
      <c r="G218" s="181">
        <f t="shared" ref="G218:G224" si="888">SUM(H218:J218)</f>
        <v>0</v>
      </c>
      <c r="H218" s="5"/>
      <c r="I218" s="5"/>
      <c r="J218" s="5"/>
      <c r="K218" s="2">
        <v>0</v>
      </c>
      <c r="L218" s="181">
        <f t="shared" ref="L218:L224" si="889">SUM(M218:O218)</f>
        <v>0</v>
      </c>
      <c r="M218" s="5"/>
      <c r="N218" s="5"/>
      <c r="O218" s="5"/>
      <c r="P218" s="2">
        <v>0</v>
      </c>
      <c r="Q218" s="181">
        <f t="shared" ref="Q218:Q224" si="890">SUM(R218:T218)</f>
        <v>0</v>
      </c>
      <c r="R218" s="5"/>
      <c r="S218" s="5"/>
      <c r="T218" s="5"/>
      <c r="U218" s="2">
        <v>1</v>
      </c>
      <c r="V218" s="181">
        <f t="shared" ref="V218:V224" si="891">SUM(W218:Y218)</f>
        <v>0</v>
      </c>
      <c r="W218" s="5"/>
      <c r="X218" s="5"/>
      <c r="Y218" s="5"/>
      <c r="AA218" s="10" t="s">
        <v>239</v>
      </c>
    </row>
    <row r="219" spans="1:27" hidden="1">
      <c r="A219" s="52"/>
      <c r="B219" s="55" t="s">
        <v>158</v>
      </c>
      <c r="C219" s="56" t="s">
        <v>22</v>
      </c>
      <c r="D219" s="2">
        <v>3</v>
      </c>
      <c r="E219" s="3">
        <f t="shared" si="841"/>
        <v>0</v>
      </c>
      <c r="F219" s="2">
        <v>1</v>
      </c>
      <c r="G219" s="181">
        <f t="shared" si="888"/>
        <v>0</v>
      </c>
      <c r="H219" s="5"/>
      <c r="I219" s="5"/>
      <c r="J219" s="5"/>
      <c r="K219" s="2">
        <v>0</v>
      </c>
      <c r="L219" s="181">
        <f t="shared" si="889"/>
        <v>0</v>
      </c>
      <c r="M219" s="5"/>
      <c r="N219" s="5"/>
      <c r="O219" s="5"/>
      <c r="P219" s="2">
        <v>1</v>
      </c>
      <c r="Q219" s="181">
        <f t="shared" si="890"/>
        <v>0</v>
      </c>
      <c r="R219" s="5"/>
      <c r="S219" s="5"/>
      <c r="T219" s="5"/>
      <c r="U219" s="2">
        <v>1</v>
      </c>
      <c r="V219" s="181">
        <f t="shared" si="891"/>
        <v>0</v>
      </c>
      <c r="W219" s="5"/>
      <c r="X219" s="5"/>
      <c r="Y219" s="5"/>
      <c r="AA219" s="10" t="s">
        <v>240</v>
      </c>
    </row>
    <row r="220" spans="1:27" hidden="1">
      <c r="A220" s="52"/>
      <c r="B220" s="59" t="s">
        <v>159</v>
      </c>
      <c r="C220" s="56" t="s">
        <v>22</v>
      </c>
      <c r="D220" s="2">
        <v>3</v>
      </c>
      <c r="E220" s="3">
        <f t="shared" si="841"/>
        <v>0</v>
      </c>
      <c r="F220" s="2">
        <v>0</v>
      </c>
      <c r="G220" s="181">
        <f t="shared" si="888"/>
        <v>0</v>
      </c>
      <c r="H220" s="5"/>
      <c r="I220" s="5"/>
      <c r="J220" s="5"/>
      <c r="K220" s="2">
        <v>1</v>
      </c>
      <c r="L220" s="181">
        <f t="shared" si="889"/>
        <v>0</v>
      </c>
      <c r="M220" s="5"/>
      <c r="N220" s="5"/>
      <c r="O220" s="5"/>
      <c r="P220" s="2">
        <v>1</v>
      </c>
      <c r="Q220" s="181">
        <f t="shared" si="890"/>
        <v>0</v>
      </c>
      <c r="R220" s="5"/>
      <c r="S220" s="5"/>
      <c r="T220" s="5"/>
      <c r="U220" s="2">
        <v>1</v>
      </c>
      <c r="V220" s="181">
        <f t="shared" si="891"/>
        <v>0</v>
      </c>
      <c r="W220" s="5"/>
      <c r="X220" s="5"/>
      <c r="Y220" s="5"/>
      <c r="AA220" s="10" t="s">
        <v>245</v>
      </c>
    </row>
    <row r="221" spans="1:27" hidden="1">
      <c r="A221" s="62"/>
      <c r="B221" s="59" t="s">
        <v>160</v>
      </c>
      <c r="C221" s="56" t="s">
        <v>22</v>
      </c>
      <c r="D221" s="2">
        <v>3</v>
      </c>
      <c r="E221" s="3">
        <f t="shared" si="841"/>
        <v>0</v>
      </c>
      <c r="F221" s="2">
        <v>0</v>
      </c>
      <c r="G221" s="181">
        <f t="shared" si="888"/>
        <v>0</v>
      </c>
      <c r="H221" s="5"/>
      <c r="I221" s="5"/>
      <c r="J221" s="5"/>
      <c r="K221" s="2">
        <v>1</v>
      </c>
      <c r="L221" s="181">
        <f t="shared" si="889"/>
        <v>0</v>
      </c>
      <c r="M221" s="5"/>
      <c r="N221" s="5"/>
      <c r="O221" s="5"/>
      <c r="P221" s="2">
        <v>1</v>
      </c>
      <c r="Q221" s="181">
        <f t="shared" si="890"/>
        <v>0</v>
      </c>
      <c r="R221" s="5"/>
      <c r="S221" s="5"/>
      <c r="T221" s="5"/>
      <c r="U221" s="2">
        <v>1</v>
      </c>
      <c r="V221" s="181">
        <f t="shared" si="891"/>
        <v>0</v>
      </c>
      <c r="W221" s="5"/>
      <c r="X221" s="5"/>
      <c r="Y221" s="5"/>
      <c r="AA221" s="10" t="s">
        <v>246</v>
      </c>
    </row>
    <row r="222" spans="1:27">
      <c r="A222" s="52"/>
      <c r="B222" s="55" t="s">
        <v>161</v>
      </c>
      <c r="C222" s="56" t="s">
        <v>22</v>
      </c>
      <c r="D222" s="2">
        <v>2</v>
      </c>
      <c r="E222" s="3">
        <f t="shared" si="841"/>
        <v>0</v>
      </c>
      <c r="F222" s="2">
        <v>0</v>
      </c>
      <c r="G222" s="181">
        <f t="shared" si="888"/>
        <v>0</v>
      </c>
      <c r="H222" s="5"/>
      <c r="I222" s="5"/>
      <c r="J222" s="5"/>
      <c r="K222" s="2">
        <v>1</v>
      </c>
      <c r="L222" s="181">
        <f t="shared" si="889"/>
        <v>0</v>
      </c>
      <c r="M222" s="5"/>
      <c r="N222" s="5"/>
      <c r="O222" s="5"/>
      <c r="P222" s="2">
        <v>0</v>
      </c>
      <c r="Q222" s="181">
        <f t="shared" si="890"/>
        <v>0</v>
      </c>
      <c r="R222" s="5"/>
      <c r="S222" s="5"/>
      <c r="T222" s="5"/>
      <c r="U222" s="2">
        <v>1</v>
      </c>
      <c r="V222" s="181">
        <f t="shared" si="891"/>
        <v>0</v>
      </c>
      <c r="W222" s="5"/>
      <c r="X222" s="5"/>
      <c r="Y222" s="253">
        <v>0</v>
      </c>
      <c r="AA222" s="10" t="s">
        <v>242</v>
      </c>
    </row>
    <row r="223" spans="1:27" hidden="1">
      <c r="A223" s="52"/>
      <c r="B223" s="55" t="s">
        <v>162</v>
      </c>
      <c r="C223" s="56" t="s">
        <v>22</v>
      </c>
      <c r="D223" s="2">
        <v>2</v>
      </c>
      <c r="E223" s="3">
        <f t="shared" si="841"/>
        <v>0</v>
      </c>
      <c r="F223" s="2">
        <v>0</v>
      </c>
      <c r="G223" s="181">
        <f t="shared" si="888"/>
        <v>0</v>
      </c>
      <c r="H223" s="5"/>
      <c r="I223" s="5"/>
      <c r="J223" s="5"/>
      <c r="K223" s="2">
        <v>1</v>
      </c>
      <c r="L223" s="181">
        <f t="shared" si="889"/>
        <v>0</v>
      </c>
      <c r="M223" s="5"/>
      <c r="N223" s="5"/>
      <c r="O223" s="5"/>
      <c r="P223" s="2">
        <v>1</v>
      </c>
      <c r="Q223" s="181">
        <f t="shared" si="890"/>
        <v>0</v>
      </c>
      <c r="R223" s="5"/>
      <c r="S223" s="5"/>
      <c r="T223" s="5"/>
      <c r="U223" s="2">
        <v>0</v>
      </c>
      <c r="V223" s="181">
        <f t="shared" si="891"/>
        <v>0</v>
      </c>
      <c r="W223" s="5"/>
      <c r="X223" s="5"/>
      <c r="Y223" s="5"/>
      <c r="AA223" s="10" t="s">
        <v>247</v>
      </c>
    </row>
    <row r="224" spans="1:27" hidden="1">
      <c r="A224" s="94"/>
      <c r="B224" s="55" t="s">
        <v>163</v>
      </c>
      <c r="C224" s="56" t="s">
        <v>22</v>
      </c>
      <c r="D224" s="2">
        <v>1</v>
      </c>
      <c r="E224" s="3">
        <f t="shared" si="841"/>
        <v>0</v>
      </c>
      <c r="F224" s="2">
        <v>0</v>
      </c>
      <c r="G224" s="181">
        <f t="shared" si="888"/>
        <v>0</v>
      </c>
      <c r="H224" s="5"/>
      <c r="I224" s="5"/>
      <c r="J224" s="5"/>
      <c r="K224" s="2">
        <v>0</v>
      </c>
      <c r="L224" s="181">
        <f t="shared" si="889"/>
        <v>0</v>
      </c>
      <c r="M224" s="5"/>
      <c r="N224" s="5"/>
      <c r="O224" s="5"/>
      <c r="P224" s="2">
        <v>1</v>
      </c>
      <c r="Q224" s="181">
        <f t="shared" si="890"/>
        <v>0</v>
      </c>
      <c r="R224" s="5"/>
      <c r="S224" s="5"/>
      <c r="T224" s="5"/>
      <c r="U224" s="2">
        <v>0</v>
      </c>
      <c r="V224" s="181">
        <f t="shared" si="891"/>
        <v>0</v>
      </c>
      <c r="W224" s="5"/>
      <c r="X224" s="5"/>
      <c r="Y224" s="5"/>
      <c r="AA224" s="10" t="s">
        <v>415</v>
      </c>
    </row>
    <row r="225" spans="1:27" ht="34.5">
      <c r="A225" s="52"/>
      <c r="B225" s="54" t="s">
        <v>164</v>
      </c>
      <c r="C225" s="56" t="s">
        <v>22</v>
      </c>
      <c r="D225" s="2">
        <f>SUM(D226:D231)</f>
        <v>16</v>
      </c>
      <c r="E225" s="3">
        <f t="shared" si="841"/>
        <v>0</v>
      </c>
      <c r="F225" s="2">
        <f t="shared" ref="F225" si="892">SUM(F226:F231)</f>
        <v>3</v>
      </c>
      <c r="G225" s="5">
        <f>SUM(G226:G231)</f>
        <v>0</v>
      </c>
      <c r="H225" s="5">
        <f t="shared" ref="H225" si="893">SUM(H226:H231)</f>
        <v>0</v>
      </c>
      <c r="I225" s="5">
        <f t="shared" ref="I225" si="894">SUM(I226:I231)</f>
        <v>0</v>
      </c>
      <c r="J225" s="5">
        <f t="shared" ref="J225" si="895">SUM(J226:J231)</f>
        <v>0</v>
      </c>
      <c r="K225" s="2">
        <f t="shared" ref="K225" si="896">SUM(K226:K231)</f>
        <v>6</v>
      </c>
      <c r="L225" s="5">
        <f>SUM(L226:L231)</f>
        <v>0</v>
      </c>
      <c r="M225" s="5">
        <f t="shared" ref="M225" si="897">SUM(M226:M231)</f>
        <v>0</v>
      </c>
      <c r="N225" s="5">
        <f t="shared" ref="N225" si="898">SUM(N226:N231)</f>
        <v>0</v>
      </c>
      <c r="O225" s="5">
        <f t="shared" ref="O225" si="899">SUM(O226:O231)</f>
        <v>0</v>
      </c>
      <c r="P225" s="2">
        <f t="shared" ref="P225" si="900">SUM(P226:P231)</f>
        <v>3</v>
      </c>
      <c r="Q225" s="5">
        <f>SUM(Q226:Q231)</f>
        <v>0</v>
      </c>
      <c r="R225" s="5">
        <f t="shared" ref="R225" si="901">SUM(R226:R231)</f>
        <v>0</v>
      </c>
      <c r="S225" s="5">
        <f t="shared" ref="S225" si="902">SUM(S226:S231)</f>
        <v>0</v>
      </c>
      <c r="T225" s="5">
        <f t="shared" ref="T225" si="903">SUM(T226:T231)</f>
        <v>0</v>
      </c>
      <c r="U225" s="2">
        <f t="shared" ref="U225" si="904">SUM(U226:U231)</f>
        <v>4</v>
      </c>
      <c r="V225" s="5">
        <f>SUM(V226:V231)</f>
        <v>0</v>
      </c>
      <c r="W225" s="5">
        <f t="shared" ref="W225:Y225" si="905">SUM(W226:W231)</f>
        <v>0</v>
      </c>
      <c r="X225" s="5">
        <f t="shared" si="905"/>
        <v>0</v>
      </c>
      <c r="Y225" s="5">
        <f t="shared" si="905"/>
        <v>0</v>
      </c>
      <c r="Z225" s="13" t="s">
        <v>417</v>
      </c>
      <c r="AA225" s="10"/>
    </row>
    <row r="226" spans="1:27" ht="34.5" hidden="1">
      <c r="A226" s="52"/>
      <c r="B226" s="55" t="s">
        <v>165</v>
      </c>
      <c r="C226" s="56" t="s">
        <v>22</v>
      </c>
      <c r="D226" s="2">
        <v>4</v>
      </c>
      <c r="E226" s="3">
        <f t="shared" si="841"/>
        <v>0</v>
      </c>
      <c r="F226" s="2">
        <v>1</v>
      </c>
      <c r="G226" s="181">
        <f t="shared" ref="G226:G237" si="906">SUM(H226:J226)</f>
        <v>0</v>
      </c>
      <c r="H226" s="5"/>
      <c r="I226" s="5"/>
      <c r="J226" s="5"/>
      <c r="K226" s="2">
        <v>1</v>
      </c>
      <c r="L226" s="181">
        <f t="shared" ref="L226:L237" si="907">SUM(M226:O226)</f>
        <v>0</v>
      </c>
      <c r="M226" s="5"/>
      <c r="N226" s="5"/>
      <c r="O226" s="5"/>
      <c r="P226" s="2">
        <v>1</v>
      </c>
      <c r="Q226" s="181">
        <f t="shared" ref="Q226:Q237" si="908">SUM(R226:T226)</f>
        <v>0</v>
      </c>
      <c r="R226" s="5"/>
      <c r="S226" s="5"/>
      <c r="T226" s="5"/>
      <c r="U226" s="2">
        <v>1</v>
      </c>
      <c r="V226" s="181">
        <f t="shared" ref="V226:V237" si="909">SUM(W226:Y226)</f>
        <v>0</v>
      </c>
      <c r="W226" s="5"/>
      <c r="X226" s="5"/>
      <c r="Y226" s="5"/>
      <c r="AA226" s="10" t="s">
        <v>239</v>
      </c>
    </row>
    <row r="227" spans="1:27" hidden="1">
      <c r="A227" s="62"/>
      <c r="B227" s="59" t="s">
        <v>166</v>
      </c>
      <c r="C227" s="56" t="s">
        <v>22</v>
      </c>
      <c r="D227" s="2">
        <v>3</v>
      </c>
      <c r="E227" s="3">
        <f t="shared" si="841"/>
        <v>0</v>
      </c>
      <c r="F227" s="2">
        <v>1</v>
      </c>
      <c r="G227" s="181">
        <f t="shared" si="906"/>
        <v>0</v>
      </c>
      <c r="H227" s="5"/>
      <c r="I227" s="5"/>
      <c r="J227" s="5"/>
      <c r="K227" s="2">
        <v>1</v>
      </c>
      <c r="L227" s="181">
        <f t="shared" si="907"/>
        <v>0</v>
      </c>
      <c r="M227" s="5"/>
      <c r="N227" s="5"/>
      <c r="O227" s="5"/>
      <c r="P227" s="2">
        <v>1</v>
      </c>
      <c r="Q227" s="181">
        <f t="shared" si="908"/>
        <v>0</v>
      </c>
      <c r="R227" s="5"/>
      <c r="S227" s="5"/>
      <c r="T227" s="5"/>
      <c r="U227" s="2">
        <v>0</v>
      </c>
      <c r="V227" s="181">
        <f t="shared" si="909"/>
        <v>0</v>
      </c>
      <c r="W227" s="5"/>
      <c r="X227" s="5"/>
      <c r="Y227" s="5"/>
      <c r="AA227" s="10" t="s">
        <v>246</v>
      </c>
    </row>
    <row r="228" spans="1:27" ht="18" thickBot="1">
      <c r="A228" s="52"/>
      <c r="B228" s="55" t="s">
        <v>167</v>
      </c>
      <c r="C228" s="56" t="s">
        <v>22</v>
      </c>
      <c r="D228" s="2">
        <v>2</v>
      </c>
      <c r="E228" s="3">
        <f t="shared" si="841"/>
        <v>0</v>
      </c>
      <c r="F228" s="2">
        <v>0</v>
      </c>
      <c r="G228" s="181">
        <f t="shared" si="906"/>
        <v>0</v>
      </c>
      <c r="H228" s="5"/>
      <c r="I228" s="5"/>
      <c r="J228" s="5"/>
      <c r="K228" s="2">
        <v>1</v>
      </c>
      <c r="L228" s="181">
        <f t="shared" si="907"/>
        <v>0</v>
      </c>
      <c r="M228" s="5"/>
      <c r="N228" s="5"/>
      <c r="O228" s="5"/>
      <c r="P228" s="2">
        <v>0</v>
      </c>
      <c r="Q228" s="181">
        <f t="shared" si="908"/>
        <v>0</v>
      </c>
      <c r="R228" s="5"/>
      <c r="S228" s="5"/>
      <c r="T228" s="5"/>
      <c r="U228" s="2">
        <v>1</v>
      </c>
      <c r="V228" s="181">
        <f t="shared" si="909"/>
        <v>0</v>
      </c>
      <c r="W228" s="5"/>
      <c r="X228" s="5"/>
      <c r="Y228" s="253">
        <v>0</v>
      </c>
      <c r="AA228" s="10" t="s">
        <v>242</v>
      </c>
    </row>
    <row r="229" spans="1:27" hidden="1">
      <c r="A229" s="94"/>
      <c r="B229" s="55" t="s">
        <v>168</v>
      </c>
      <c r="C229" s="56" t="s">
        <v>22</v>
      </c>
      <c r="D229" s="2">
        <v>2</v>
      </c>
      <c r="E229" s="3">
        <f t="shared" si="841"/>
        <v>0</v>
      </c>
      <c r="F229" s="2">
        <v>0</v>
      </c>
      <c r="G229" s="181">
        <f t="shared" si="906"/>
        <v>0</v>
      </c>
      <c r="H229" s="5"/>
      <c r="I229" s="5"/>
      <c r="J229" s="5"/>
      <c r="K229" s="2">
        <v>1</v>
      </c>
      <c r="L229" s="181">
        <f t="shared" si="907"/>
        <v>0</v>
      </c>
      <c r="M229" s="5"/>
      <c r="N229" s="5"/>
      <c r="O229" s="5"/>
      <c r="P229" s="2">
        <v>0</v>
      </c>
      <c r="Q229" s="181">
        <f t="shared" si="908"/>
        <v>0</v>
      </c>
      <c r="R229" s="5"/>
      <c r="S229" s="5"/>
      <c r="T229" s="5"/>
      <c r="U229" s="2">
        <v>1</v>
      </c>
      <c r="V229" s="181">
        <f t="shared" si="909"/>
        <v>0</v>
      </c>
      <c r="W229" s="5"/>
      <c r="X229" s="5"/>
      <c r="Y229" s="5"/>
      <c r="AA229" s="10" t="s">
        <v>415</v>
      </c>
    </row>
    <row r="230" spans="1:27" hidden="1">
      <c r="A230" s="52"/>
      <c r="B230" s="55" t="s">
        <v>169</v>
      </c>
      <c r="C230" s="56" t="s">
        <v>22</v>
      </c>
      <c r="D230" s="2">
        <v>3</v>
      </c>
      <c r="E230" s="3">
        <f t="shared" si="841"/>
        <v>0</v>
      </c>
      <c r="F230" s="2">
        <v>1</v>
      </c>
      <c r="G230" s="181">
        <f t="shared" si="906"/>
        <v>0</v>
      </c>
      <c r="H230" s="5"/>
      <c r="I230" s="5"/>
      <c r="J230" s="5"/>
      <c r="K230" s="2">
        <v>1</v>
      </c>
      <c r="L230" s="181">
        <f t="shared" si="907"/>
        <v>0</v>
      </c>
      <c r="M230" s="5"/>
      <c r="N230" s="5"/>
      <c r="O230" s="5"/>
      <c r="P230" s="2">
        <v>1</v>
      </c>
      <c r="Q230" s="181">
        <f t="shared" si="908"/>
        <v>0</v>
      </c>
      <c r="R230" s="5"/>
      <c r="S230" s="5"/>
      <c r="T230" s="5"/>
      <c r="U230" s="2">
        <v>0</v>
      </c>
      <c r="V230" s="181">
        <f t="shared" si="909"/>
        <v>0</v>
      </c>
      <c r="W230" s="5"/>
      <c r="X230" s="5"/>
      <c r="Y230" s="5"/>
      <c r="AA230" s="10" t="s">
        <v>239</v>
      </c>
    </row>
    <row r="231" spans="1:27" hidden="1">
      <c r="A231" s="52"/>
      <c r="B231" s="55" t="s">
        <v>170</v>
      </c>
      <c r="C231" s="56" t="s">
        <v>22</v>
      </c>
      <c r="D231" s="2">
        <v>2</v>
      </c>
      <c r="E231" s="3">
        <f t="shared" si="841"/>
        <v>0</v>
      </c>
      <c r="F231" s="2">
        <v>0</v>
      </c>
      <c r="G231" s="181">
        <f t="shared" si="906"/>
        <v>0</v>
      </c>
      <c r="H231" s="5"/>
      <c r="I231" s="5"/>
      <c r="J231" s="5"/>
      <c r="K231" s="2">
        <v>1</v>
      </c>
      <c r="L231" s="181">
        <f t="shared" si="907"/>
        <v>0</v>
      </c>
      <c r="M231" s="5"/>
      <c r="N231" s="5"/>
      <c r="O231" s="5"/>
      <c r="P231" s="2">
        <v>0</v>
      </c>
      <c r="Q231" s="181">
        <f t="shared" si="908"/>
        <v>0</v>
      </c>
      <c r="R231" s="5"/>
      <c r="S231" s="5"/>
      <c r="T231" s="5"/>
      <c r="U231" s="2">
        <v>1</v>
      </c>
      <c r="V231" s="181">
        <f t="shared" si="909"/>
        <v>0</v>
      </c>
      <c r="W231" s="5"/>
      <c r="X231" s="5"/>
      <c r="Y231" s="5"/>
      <c r="AA231" s="10" t="s">
        <v>239</v>
      </c>
    </row>
    <row r="232" spans="1:27" ht="34.5" hidden="1">
      <c r="A232" s="82"/>
      <c r="B232" s="110" t="s">
        <v>418</v>
      </c>
      <c r="C232" s="56" t="s">
        <v>22</v>
      </c>
      <c r="D232" s="2">
        <v>1</v>
      </c>
      <c r="E232" s="3">
        <f t="shared" si="841"/>
        <v>0</v>
      </c>
      <c r="F232" s="2">
        <v>0</v>
      </c>
      <c r="G232" s="181">
        <f t="shared" si="906"/>
        <v>0</v>
      </c>
      <c r="H232" s="5"/>
      <c r="I232" s="5"/>
      <c r="J232" s="5"/>
      <c r="K232" s="2">
        <v>0</v>
      </c>
      <c r="L232" s="181">
        <f t="shared" si="907"/>
        <v>0</v>
      </c>
      <c r="M232" s="5"/>
      <c r="N232" s="5"/>
      <c r="O232" s="5"/>
      <c r="P232" s="2">
        <v>1</v>
      </c>
      <c r="Q232" s="181">
        <f t="shared" si="908"/>
        <v>0</v>
      </c>
      <c r="R232" s="5"/>
      <c r="S232" s="5"/>
      <c r="T232" s="5"/>
      <c r="U232" s="2">
        <v>0</v>
      </c>
      <c r="V232" s="181">
        <f t="shared" si="909"/>
        <v>0</v>
      </c>
      <c r="W232" s="5"/>
      <c r="X232" s="5"/>
      <c r="Y232" s="5"/>
      <c r="AA232" s="10" t="s">
        <v>241</v>
      </c>
    </row>
    <row r="233" spans="1:27" ht="34.5" hidden="1">
      <c r="A233" s="49"/>
      <c r="B233" s="113" t="s">
        <v>419</v>
      </c>
      <c r="C233" s="51"/>
      <c r="D233" s="205"/>
      <c r="E233" s="5"/>
      <c r="F233" s="205"/>
      <c r="G233" s="181"/>
      <c r="H233" s="5"/>
      <c r="I233" s="5"/>
      <c r="J233" s="5"/>
      <c r="K233" s="205"/>
      <c r="L233" s="181"/>
      <c r="M233" s="5"/>
      <c r="N233" s="5"/>
      <c r="O233" s="5"/>
      <c r="P233" s="205"/>
      <c r="Q233" s="181"/>
      <c r="R233" s="5"/>
      <c r="S233" s="5"/>
      <c r="T233" s="5"/>
      <c r="U233" s="205"/>
      <c r="V233" s="181"/>
      <c r="W233" s="5"/>
      <c r="X233" s="5"/>
      <c r="Y233" s="5"/>
      <c r="AA233" s="10"/>
    </row>
    <row r="234" spans="1:27" hidden="1">
      <c r="A234" s="114"/>
      <c r="B234" s="115" t="s">
        <v>300</v>
      </c>
      <c r="C234" s="206" t="s">
        <v>22</v>
      </c>
      <c r="D234" s="205">
        <v>3</v>
      </c>
      <c r="E234" s="3">
        <f t="shared" ref="E234:E237" si="910">SUM(G234+L234+Q234+V234)</f>
        <v>0</v>
      </c>
      <c r="F234" s="205">
        <v>0</v>
      </c>
      <c r="G234" s="181">
        <f t="shared" si="906"/>
        <v>0</v>
      </c>
      <c r="H234" s="5"/>
      <c r="I234" s="5"/>
      <c r="J234" s="5"/>
      <c r="K234" s="205">
        <v>1</v>
      </c>
      <c r="L234" s="181">
        <f t="shared" si="907"/>
        <v>0</v>
      </c>
      <c r="M234" s="5"/>
      <c r="N234" s="5"/>
      <c r="O234" s="5"/>
      <c r="P234" s="205">
        <v>1</v>
      </c>
      <c r="Q234" s="181">
        <f t="shared" si="908"/>
        <v>0</v>
      </c>
      <c r="R234" s="5"/>
      <c r="S234" s="5"/>
      <c r="T234" s="5"/>
      <c r="U234" s="205">
        <v>1</v>
      </c>
      <c r="V234" s="181">
        <f t="shared" si="909"/>
        <v>0</v>
      </c>
      <c r="W234" s="5"/>
      <c r="X234" s="5"/>
      <c r="Y234" s="5"/>
      <c r="AA234" s="10" t="s">
        <v>241</v>
      </c>
    </row>
    <row r="235" spans="1:27" ht="42.75" hidden="1" customHeight="1">
      <c r="A235" s="116"/>
      <c r="B235" s="117" t="s">
        <v>298</v>
      </c>
      <c r="C235" s="207" t="s">
        <v>206</v>
      </c>
      <c r="D235" s="205">
        <v>2</v>
      </c>
      <c r="E235" s="3">
        <f t="shared" si="910"/>
        <v>0</v>
      </c>
      <c r="F235" s="205">
        <v>1</v>
      </c>
      <c r="G235" s="181">
        <f t="shared" si="906"/>
        <v>0</v>
      </c>
      <c r="H235" s="5"/>
      <c r="I235" s="5"/>
      <c r="J235" s="5"/>
      <c r="K235" s="205">
        <v>1</v>
      </c>
      <c r="L235" s="181">
        <f t="shared" si="907"/>
        <v>0</v>
      </c>
      <c r="M235" s="5"/>
      <c r="N235" s="5"/>
      <c r="O235" s="5"/>
      <c r="P235" s="254">
        <v>0</v>
      </c>
      <c r="Q235" s="181">
        <f t="shared" si="908"/>
        <v>0</v>
      </c>
      <c r="R235" s="5"/>
      <c r="S235" s="5"/>
      <c r="T235" s="5"/>
      <c r="U235" s="254">
        <v>0</v>
      </c>
      <c r="V235" s="181">
        <f t="shared" si="909"/>
        <v>0</v>
      </c>
      <c r="W235" s="5"/>
      <c r="X235" s="5"/>
      <c r="Y235" s="5"/>
      <c r="AA235" s="10" t="s">
        <v>241</v>
      </c>
    </row>
    <row r="236" spans="1:27" ht="51.75" hidden="1">
      <c r="A236" s="116"/>
      <c r="B236" s="117" t="s">
        <v>299</v>
      </c>
      <c r="C236" s="207" t="s">
        <v>22</v>
      </c>
      <c r="D236" s="205">
        <v>1</v>
      </c>
      <c r="E236" s="3">
        <f t="shared" si="910"/>
        <v>0</v>
      </c>
      <c r="F236" s="205">
        <v>1</v>
      </c>
      <c r="G236" s="181">
        <f t="shared" si="906"/>
        <v>0</v>
      </c>
      <c r="H236" s="5"/>
      <c r="I236" s="5"/>
      <c r="J236" s="5"/>
      <c r="K236" s="205">
        <v>0</v>
      </c>
      <c r="L236" s="181">
        <f t="shared" si="907"/>
        <v>0</v>
      </c>
      <c r="M236" s="5"/>
      <c r="N236" s="5"/>
      <c r="O236" s="5"/>
      <c r="P236" s="254">
        <v>0</v>
      </c>
      <c r="Q236" s="181">
        <f t="shared" si="908"/>
        <v>0</v>
      </c>
      <c r="R236" s="5"/>
      <c r="S236" s="5"/>
      <c r="T236" s="5"/>
      <c r="U236" s="254">
        <v>0</v>
      </c>
      <c r="V236" s="181">
        <f t="shared" si="909"/>
        <v>0</v>
      </c>
      <c r="W236" s="5"/>
      <c r="X236" s="5"/>
      <c r="Y236" s="5"/>
      <c r="AA236" s="10" t="s">
        <v>241</v>
      </c>
    </row>
    <row r="237" spans="1:27" ht="18" hidden="1" thickBot="1">
      <c r="A237" s="118"/>
      <c r="B237" s="117"/>
      <c r="C237" s="207" t="s">
        <v>142</v>
      </c>
      <c r="D237" s="205">
        <v>30</v>
      </c>
      <c r="E237" s="3">
        <f t="shared" si="910"/>
        <v>0</v>
      </c>
      <c r="F237" s="205">
        <v>30</v>
      </c>
      <c r="G237" s="181">
        <f t="shared" si="906"/>
        <v>0</v>
      </c>
      <c r="H237" s="32"/>
      <c r="I237" s="32"/>
      <c r="J237" s="32"/>
      <c r="K237" s="205">
        <v>0</v>
      </c>
      <c r="L237" s="181">
        <f t="shared" si="907"/>
        <v>0</v>
      </c>
      <c r="M237" s="32"/>
      <c r="N237" s="32"/>
      <c r="O237" s="32"/>
      <c r="P237" s="254">
        <v>0</v>
      </c>
      <c r="Q237" s="181">
        <f t="shared" si="908"/>
        <v>0</v>
      </c>
      <c r="R237" s="32"/>
      <c r="S237" s="32"/>
      <c r="T237" s="32"/>
      <c r="U237" s="254">
        <v>0</v>
      </c>
      <c r="V237" s="181">
        <f t="shared" si="909"/>
        <v>0</v>
      </c>
      <c r="W237" s="32"/>
      <c r="X237" s="32"/>
      <c r="Y237" s="32"/>
      <c r="AA237" s="10" t="s">
        <v>241</v>
      </c>
    </row>
    <row r="238" spans="1:27" ht="21.75" customHeight="1" thickTop="1" thickBot="1">
      <c r="A238" s="265" t="s">
        <v>7</v>
      </c>
      <c r="B238" s="266"/>
      <c r="C238" s="266"/>
      <c r="D238" s="266"/>
      <c r="E238" s="266"/>
      <c r="F238" s="266"/>
      <c r="G238" s="266"/>
      <c r="H238" s="266"/>
      <c r="I238" s="266"/>
      <c r="J238" s="266"/>
      <c r="K238" s="266"/>
      <c r="L238" s="266"/>
      <c r="M238" s="266"/>
      <c r="N238" s="266"/>
      <c r="O238" s="266"/>
      <c r="P238" s="266"/>
      <c r="Q238" s="266"/>
      <c r="R238" s="266"/>
      <c r="S238" s="266"/>
      <c r="T238" s="266"/>
      <c r="U238" s="267"/>
      <c r="V238" s="208"/>
      <c r="W238" s="209"/>
      <c r="X238" s="209"/>
      <c r="Y238" s="210"/>
      <c r="AA238" s="10"/>
    </row>
    <row r="239" spans="1:27" ht="35.25" thickTop="1">
      <c r="A239" s="33" t="s">
        <v>171</v>
      </c>
      <c r="B239" s="119" t="s">
        <v>172</v>
      </c>
      <c r="C239" s="51"/>
      <c r="D239" s="120"/>
      <c r="E239" s="35"/>
      <c r="F239" s="120"/>
      <c r="G239" s="178"/>
      <c r="H239" s="178"/>
      <c r="I239" s="178"/>
      <c r="J239" s="178"/>
      <c r="K239" s="120"/>
      <c r="L239" s="178"/>
      <c r="M239" s="178"/>
      <c r="N239" s="178"/>
      <c r="O239" s="178"/>
      <c r="P239" s="120"/>
      <c r="Q239" s="178"/>
      <c r="R239" s="178"/>
      <c r="S239" s="178"/>
      <c r="T239" s="178"/>
      <c r="U239" s="120"/>
      <c r="V239" s="178"/>
      <c r="W239" s="35"/>
      <c r="X239" s="35"/>
      <c r="Y239" s="35"/>
      <c r="AA239" s="10"/>
    </row>
    <row r="240" spans="1:27" hidden="1">
      <c r="A240" s="52"/>
      <c r="B240" s="121" t="s">
        <v>173</v>
      </c>
      <c r="C240" s="56"/>
      <c r="D240" s="122"/>
      <c r="E240" s="5"/>
      <c r="F240" s="122"/>
      <c r="G240" s="177"/>
      <c r="H240" s="177"/>
      <c r="I240" s="177"/>
      <c r="J240" s="177"/>
      <c r="K240" s="122"/>
      <c r="L240" s="177"/>
      <c r="M240" s="177"/>
      <c r="N240" s="177"/>
      <c r="O240" s="177"/>
      <c r="P240" s="122"/>
      <c r="Q240" s="177"/>
      <c r="R240" s="177"/>
      <c r="S240" s="177"/>
      <c r="T240" s="177"/>
      <c r="U240" s="122"/>
      <c r="V240" s="177"/>
      <c r="W240" s="5"/>
      <c r="X240" s="5"/>
      <c r="Y240" s="5"/>
      <c r="AA240" s="10"/>
    </row>
    <row r="241" spans="1:27" hidden="1">
      <c r="A241" s="36"/>
      <c r="B241" s="47" t="s">
        <v>174</v>
      </c>
      <c r="C241" s="90"/>
      <c r="D241" s="122"/>
      <c r="E241" s="5"/>
      <c r="F241" s="122"/>
      <c r="G241" s="177"/>
      <c r="H241" s="177"/>
      <c r="I241" s="177"/>
      <c r="J241" s="177"/>
      <c r="K241" s="122"/>
      <c r="L241" s="177"/>
      <c r="M241" s="177"/>
      <c r="N241" s="177"/>
      <c r="O241" s="177"/>
      <c r="P241" s="122"/>
      <c r="Q241" s="177"/>
      <c r="R241" s="177"/>
      <c r="S241" s="177"/>
      <c r="T241" s="177"/>
      <c r="U241" s="122"/>
      <c r="V241" s="177"/>
      <c r="W241" s="5"/>
      <c r="X241" s="5"/>
      <c r="Y241" s="5"/>
      <c r="AA241" s="10"/>
    </row>
    <row r="242" spans="1:27" ht="34.5" hidden="1">
      <c r="A242" s="36"/>
      <c r="B242" s="36" t="s">
        <v>301</v>
      </c>
      <c r="C242" s="56" t="s">
        <v>175</v>
      </c>
      <c r="D242" s="123">
        <v>20</v>
      </c>
      <c r="E242" s="3">
        <f t="shared" ref="E242:E250" si="911">SUM(G242+L242+Q242+V242)</f>
        <v>0</v>
      </c>
      <c r="F242" s="123">
        <v>5</v>
      </c>
      <c r="G242" s="177">
        <f>SUM(G255)</f>
        <v>0</v>
      </c>
      <c r="H242" s="177">
        <f t="shared" ref="H242:J242" si="912">SUM(H255)</f>
        <v>0</v>
      </c>
      <c r="I242" s="177">
        <f t="shared" si="912"/>
        <v>0</v>
      </c>
      <c r="J242" s="177">
        <f t="shared" si="912"/>
        <v>0</v>
      </c>
      <c r="K242" s="123">
        <v>6</v>
      </c>
      <c r="L242" s="177">
        <f>SUM(L255)</f>
        <v>0</v>
      </c>
      <c r="M242" s="177">
        <f t="shared" ref="M242:O242" si="913">SUM(M255)</f>
        <v>0</v>
      </c>
      <c r="N242" s="177">
        <f t="shared" si="913"/>
        <v>0</v>
      </c>
      <c r="O242" s="177">
        <f t="shared" si="913"/>
        <v>0</v>
      </c>
      <c r="P242" s="123">
        <v>4</v>
      </c>
      <c r="Q242" s="177">
        <f>SUM(Q255)</f>
        <v>0</v>
      </c>
      <c r="R242" s="177">
        <f t="shared" ref="R242:T242" si="914">SUM(R255)</f>
        <v>0</v>
      </c>
      <c r="S242" s="177">
        <f t="shared" si="914"/>
        <v>0</v>
      </c>
      <c r="T242" s="177">
        <f t="shared" si="914"/>
        <v>0</v>
      </c>
      <c r="U242" s="123">
        <v>5</v>
      </c>
      <c r="V242" s="177">
        <f>SUM(V255)</f>
        <v>0</v>
      </c>
      <c r="W242" s="177">
        <f t="shared" ref="W242:Y242" si="915">SUM(W255)</f>
        <v>0</v>
      </c>
      <c r="X242" s="177">
        <f t="shared" si="915"/>
        <v>0</v>
      </c>
      <c r="Y242" s="177">
        <f t="shared" si="915"/>
        <v>0</v>
      </c>
      <c r="Z242" s="13" t="s">
        <v>422</v>
      </c>
      <c r="AA242" s="10"/>
    </row>
    <row r="243" spans="1:27" ht="9" hidden="1" customHeight="1">
      <c r="A243" s="36"/>
      <c r="B243" s="36"/>
      <c r="C243" s="56"/>
      <c r="D243" s="123"/>
      <c r="E243" s="3"/>
      <c r="F243" s="123"/>
      <c r="G243" s="177"/>
      <c r="H243" s="5"/>
      <c r="I243" s="5"/>
      <c r="J243" s="5"/>
      <c r="K243" s="123"/>
      <c r="L243" s="177"/>
      <c r="M243" s="5"/>
      <c r="N243" s="5"/>
      <c r="O243" s="5"/>
      <c r="P243" s="123"/>
      <c r="Q243" s="177"/>
      <c r="R243" s="5"/>
      <c r="S243" s="5"/>
      <c r="T243" s="5"/>
      <c r="U243" s="123"/>
      <c r="V243" s="177"/>
      <c r="W243" s="5"/>
      <c r="X243" s="5"/>
      <c r="Y243" s="5"/>
      <c r="AA243" s="10"/>
    </row>
    <row r="244" spans="1:27" ht="34.5" hidden="1">
      <c r="A244" s="124"/>
      <c r="B244" s="125" t="s">
        <v>302</v>
      </c>
      <c r="C244" s="56" t="s">
        <v>48</v>
      </c>
      <c r="D244" s="123">
        <v>90</v>
      </c>
      <c r="E244" s="3">
        <f>SUM(G244+L244+Q244+V244)</f>
        <v>0.61728395061728392</v>
      </c>
      <c r="F244" s="123">
        <v>0</v>
      </c>
      <c r="G244" s="179">
        <f>G275*100/810</f>
        <v>0</v>
      </c>
      <c r="H244" s="179">
        <f t="shared" ref="H244:J244" si="916">H275*100/810</f>
        <v>0</v>
      </c>
      <c r="I244" s="179">
        <f t="shared" si="916"/>
        <v>0</v>
      </c>
      <c r="J244" s="179">
        <f t="shared" si="916"/>
        <v>0</v>
      </c>
      <c r="K244" s="123">
        <v>45</v>
      </c>
      <c r="L244" s="179">
        <f>L275*100/810</f>
        <v>0</v>
      </c>
      <c r="M244" s="179">
        <f t="shared" ref="M244:O244" si="917">M275*100/810</f>
        <v>0</v>
      </c>
      <c r="N244" s="179">
        <f t="shared" si="917"/>
        <v>0</v>
      </c>
      <c r="O244" s="179">
        <f t="shared" si="917"/>
        <v>0</v>
      </c>
      <c r="P244" s="123">
        <v>0</v>
      </c>
      <c r="Q244" s="179">
        <f>Q275*100/810</f>
        <v>0</v>
      </c>
      <c r="R244" s="179">
        <f t="shared" ref="R244:T244" si="918">R275*100/810</f>
        <v>0</v>
      </c>
      <c r="S244" s="179">
        <f t="shared" si="918"/>
        <v>0</v>
      </c>
      <c r="T244" s="179">
        <f t="shared" si="918"/>
        <v>0</v>
      </c>
      <c r="U244" s="123">
        <v>90</v>
      </c>
      <c r="V244" s="179">
        <f>V275*100/810</f>
        <v>0.61728395061728392</v>
      </c>
      <c r="W244" s="179">
        <f t="shared" ref="W244:Y244" si="919">W275*100/810</f>
        <v>0</v>
      </c>
      <c r="X244" s="179">
        <f t="shared" si="919"/>
        <v>0</v>
      </c>
      <c r="Y244" s="179">
        <f t="shared" si="919"/>
        <v>0.61728395061728392</v>
      </c>
      <c r="Z244" s="13" t="s">
        <v>423</v>
      </c>
      <c r="AA244" s="10"/>
    </row>
    <row r="245" spans="1:27" ht="9.75" customHeight="1">
      <c r="A245" s="25"/>
      <c r="B245" s="36"/>
      <c r="C245" s="56"/>
      <c r="D245" s="123"/>
      <c r="E245" s="3"/>
      <c r="F245" s="123"/>
      <c r="G245" s="177"/>
      <c r="H245" s="5"/>
      <c r="I245" s="5"/>
      <c r="J245" s="5"/>
      <c r="K245" s="123"/>
      <c r="L245" s="177"/>
      <c r="M245" s="5"/>
      <c r="N245" s="5"/>
      <c r="O245" s="5"/>
      <c r="P245" s="123"/>
      <c r="Q245" s="177"/>
      <c r="R245" s="5"/>
      <c r="S245" s="5"/>
      <c r="T245" s="5"/>
      <c r="U245" s="123"/>
      <c r="V245" s="177"/>
      <c r="W245" s="5"/>
      <c r="X245" s="5"/>
      <c r="Y245" s="5"/>
      <c r="AA245" s="10"/>
    </row>
    <row r="246" spans="1:27" ht="37.5" hidden="1" customHeight="1">
      <c r="A246" s="25"/>
      <c r="B246" s="36" t="s">
        <v>303</v>
      </c>
      <c r="C246" s="56" t="s">
        <v>82</v>
      </c>
      <c r="D246" s="123">
        <v>10</v>
      </c>
      <c r="E246" s="3">
        <f>SUM(G246+L246+Q246+V246)</f>
        <v>0</v>
      </c>
      <c r="F246" s="123">
        <v>0</v>
      </c>
      <c r="G246" s="177">
        <f>SUM(G287)</f>
        <v>0</v>
      </c>
      <c r="H246" s="177">
        <f t="shared" ref="H246:J246" si="920">SUM(H287)</f>
        <v>0</v>
      </c>
      <c r="I246" s="177">
        <f t="shared" si="920"/>
        <v>0</v>
      </c>
      <c r="J246" s="177">
        <f t="shared" si="920"/>
        <v>0</v>
      </c>
      <c r="K246" s="123">
        <v>5</v>
      </c>
      <c r="L246" s="177">
        <f>SUM(L287)</f>
        <v>0</v>
      </c>
      <c r="M246" s="177">
        <f t="shared" ref="M246:O246" si="921">SUM(M287)</f>
        <v>0</v>
      </c>
      <c r="N246" s="177">
        <f t="shared" si="921"/>
        <v>0</v>
      </c>
      <c r="O246" s="177">
        <f t="shared" si="921"/>
        <v>0</v>
      </c>
      <c r="P246" s="123">
        <v>0</v>
      </c>
      <c r="Q246" s="177">
        <f>SUM(Q287)</f>
        <v>0</v>
      </c>
      <c r="R246" s="177">
        <f t="shared" ref="R246:T246" si="922">SUM(R287)</f>
        <v>0</v>
      </c>
      <c r="S246" s="177">
        <f t="shared" si="922"/>
        <v>0</v>
      </c>
      <c r="T246" s="177">
        <f t="shared" si="922"/>
        <v>0</v>
      </c>
      <c r="U246" s="123">
        <v>5</v>
      </c>
      <c r="V246" s="177">
        <f>SUM(V287)</f>
        <v>0</v>
      </c>
      <c r="W246" s="177">
        <f t="shared" ref="W246:Y246" si="923">SUM(W287)</f>
        <v>0</v>
      </c>
      <c r="X246" s="177">
        <f t="shared" si="923"/>
        <v>0</v>
      </c>
      <c r="Y246" s="177">
        <f t="shared" si="923"/>
        <v>0</v>
      </c>
      <c r="Z246" s="13" t="s">
        <v>424</v>
      </c>
      <c r="AA246" s="10"/>
    </row>
    <row r="247" spans="1:27" ht="8.25" hidden="1" customHeight="1">
      <c r="A247" s="25"/>
      <c r="B247" s="47"/>
      <c r="C247" s="56"/>
      <c r="D247" s="123"/>
      <c r="E247" s="3"/>
      <c r="F247" s="123"/>
      <c r="G247" s="177"/>
      <c r="H247" s="5"/>
      <c r="I247" s="5"/>
      <c r="J247" s="5"/>
      <c r="K247" s="123"/>
      <c r="L247" s="177"/>
      <c r="M247" s="5"/>
      <c r="N247" s="5"/>
      <c r="O247" s="5"/>
      <c r="P247" s="123"/>
      <c r="Q247" s="177"/>
      <c r="R247" s="5"/>
      <c r="S247" s="5"/>
      <c r="T247" s="5"/>
      <c r="U247" s="123"/>
      <c r="V247" s="177"/>
      <c r="W247" s="5"/>
      <c r="X247" s="5"/>
      <c r="Y247" s="5"/>
      <c r="AA247" s="10"/>
    </row>
    <row r="248" spans="1:27" ht="34.5" hidden="1">
      <c r="A248" s="25"/>
      <c r="B248" s="126" t="s">
        <v>304</v>
      </c>
      <c r="C248" s="56" t="s">
        <v>48</v>
      </c>
      <c r="D248" s="123">
        <v>90</v>
      </c>
      <c r="E248" s="3">
        <f t="shared" si="911"/>
        <v>0</v>
      </c>
      <c r="F248" s="123">
        <v>0</v>
      </c>
      <c r="G248" s="179">
        <f>G297*100/306500</f>
        <v>0</v>
      </c>
      <c r="H248" s="179">
        <f t="shared" ref="H248:J248" si="924">H297*100/306500</f>
        <v>0</v>
      </c>
      <c r="I248" s="179">
        <f t="shared" si="924"/>
        <v>0</v>
      </c>
      <c r="J248" s="179">
        <f t="shared" si="924"/>
        <v>0</v>
      </c>
      <c r="K248" s="123">
        <v>45</v>
      </c>
      <c r="L248" s="179">
        <f>L297*100/306500</f>
        <v>0</v>
      </c>
      <c r="M248" s="179">
        <f t="shared" ref="M248:O248" si="925">M297*100/306500</f>
        <v>0</v>
      </c>
      <c r="N248" s="179">
        <f t="shared" si="925"/>
        <v>0</v>
      </c>
      <c r="O248" s="179">
        <f t="shared" si="925"/>
        <v>0</v>
      </c>
      <c r="P248" s="123">
        <v>0</v>
      </c>
      <c r="Q248" s="179">
        <f>Q297*100/306500</f>
        <v>0</v>
      </c>
      <c r="R248" s="179">
        <f t="shared" ref="R248:T248" si="926">R297*100/306500</f>
        <v>0</v>
      </c>
      <c r="S248" s="179">
        <f t="shared" si="926"/>
        <v>0</v>
      </c>
      <c r="T248" s="179">
        <f t="shared" si="926"/>
        <v>0</v>
      </c>
      <c r="U248" s="123">
        <v>90</v>
      </c>
      <c r="V248" s="179">
        <f>V297*100/306500</f>
        <v>0</v>
      </c>
      <c r="W248" s="179">
        <f t="shared" ref="W248:Y248" si="927">W297*100/306500</f>
        <v>0</v>
      </c>
      <c r="X248" s="179">
        <f t="shared" si="927"/>
        <v>0</v>
      </c>
      <c r="Y248" s="179">
        <f t="shared" si="927"/>
        <v>0</v>
      </c>
      <c r="Z248" s="13" t="s">
        <v>425</v>
      </c>
      <c r="AA248" s="10"/>
    </row>
    <row r="249" spans="1:27" ht="10.5" customHeight="1">
      <c r="A249" s="127"/>
      <c r="B249" s="128"/>
      <c r="C249" s="51"/>
      <c r="D249" s="123"/>
      <c r="E249" s="3"/>
      <c r="F249" s="123"/>
      <c r="G249" s="177"/>
      <c r="H249" s="5"/>
      <c r="I249" s="5"/>
      <c r="J249" s="5"/>
      <c r="K249" s="123"/>
      <c r="L249" s="177"/>
      <c r="M249" s="5"/>
      <c r="N249" s="5"/>
      <c r="O249" s="5"/>
      <c r="P249" s="123"/>
      <c r="Q249" s="177"/>
      <c r="R249" s="5"/>
      <c r="S249" s="5"/>
      <c r="T249" s="5"/>
      <c r="U249" s="123"/>
      <c r="V249" s="177"/>
      <c r="W249" s="5"/>
      <c r="X249" s="5"/>
      <c r="Y249" s="5"/>
      <c r="AA249" s="10"/>
    </row>
    <row r="250" spans="1:27" ht="60" customHeight="1">
      <c r="A250" s="49"/>
      <c r="B250" s="107" t="s">
        <v>420</v>
      </c>
      <c r="C250" s="56" t="s">
        <v>48</v>
      </c>
      <c r="D250" s="123">
        <v>10</v>
      </c>
      <c r="E250" s="3">
        <f t="shared" si="911"/>
        <v>0</v>
      </c>
      <c r="F250" s="123">
        <v>0</v>
      </c>
      <c r="G250" s="180">
        <f>G278*100/750</f>
        <v>0</v>
      </c>
      <c r="H250" s="180">
        <f t="shared" ref="H250:J250" si="928">H278*100/750</f>
        <v>0</v>
      </c>
      <c r="I250" s="180">
        <f t="shared" si="928"/>
        <v>0</v>
      </c>
      <c r="J250" s="180">
        <f t="shared" si="928"/>
        <v>0</v>
      </c>
      <c r="K250" s="123">
        <v>0</v>
      </c>
      <c r="L250" s="180">
        <f>L278*100/750</f>
        <v>0</v>
      </c>
      <c r="M250" s="180">
        <f t="shared" ref="M250:O250" si="929">M278*100/750</f>
        <v>0</v>
      </c>
      <c r="N250" s="180">
        <f t="shared" si="929"/>
        <v>0</v>
      </c>
      <c r="O250" s="180">
        <f t="shared" si="929"/>
        <v>0</v>
      </c>
      <c r="P250" s="123">
        <v>0</v>
      </c>
      <c r="Q250" s="180">
        <f>Q278*100/750</f>
        <v>0</v>
      </c>
      <c r="R250" s="180">
        <f t="shared" ref="R250:T250" si="930">R278*100/750</f>
        <v>0</v>
      </c>
      <c r="S250" s="180">
        <f t="shared" si="930"/>
        <v>0</v>
      </c>
      <c r="T250" s="180">
        <f t="shared" si="930"/>
        <v>0</v>
      </c>
      <c r="U250" s="123">
        <v>10</v>
      </c>
      <c r="V250" s="180">
        <f>V278*100/750</f>
        <v>0</v>
      </c>
      <c r="W250" s="180">
        <f t="shared" ref="W250:Y250" si="931">W278*100/750</f>
        <v>0</v>
      </c>
      <c r="X250" s="180">
        <f t="shared" si="931"/>
        <v>0</v>
      </c>
      <c r="Y250" s="180">
        <f t="shared" si="931"/>
        <v>0</v>
      </c>
      <c r="Z250" s="13" t="s">
        <v>426</v>
      </c>
      <c r="AA250" s="10"/>
    </row>
    <row r="251" spans="1:27" ht="22.5" hidden="1" customHeight="1">
      <c r="A251" s="49"/>
      <c r="B251" s="47" t="s">
        <v>305</v>
      </c>
      <c r="C251" s="133"/>
      <c r="D251" s="123"/>
      <c r="E251" s="5"/>
      <c r="F251" s="123"/>
      <c r="G251" s="177"/>
      <c r="H251" s="5"/>
      <c r="I251" s="5"/>
      <c r="J251" s="5"/>
      <c r="K251" s="123"/>
      <c r="L251" s="177"/>
      <c r="M251" s="5"/>
      <c r="N251" s="5"/>
      <c r="O251" s="5"/>
      <c r="P251" s="123"/>
      <c r="Q251" s="177"/>
      <c r="R251" s="5"/>
      <c r="S251" s="5"/>
      <c r="T251" s="5"/>
      <c r="U251" s="123"/>
      <c r="V251" s="177"/>
      <c r="W251" s="5"/>
      <c r="X251" s="5"/>
      <c r="Y251" s="5"/>
      <c r="AA251" s="10"/>
    </row>
    <row r="252" spans="1:27" ht="22.5" hidden="1" customHeight="1">
      <c r="A252" s="49"/>
      <c r="B252" s="107" t="s">
        <v>306</v>
      </c>
      <c r="C252" s="133" t="s">
        <v>50</v>
      </c>
      <c r="D252" s="129">
        <v>4</v>
      </c>
      <c r="E252" s="3">
        <f>SUM(G252+L252+Q252+V252)</f>
        <v>0</v>
      </c>
      <c r="F252" s="129">
        <v>0</v>
      </c>
      <c r="G252" s="181">
        <f t="shared" ref="G252" si="932">SUM(H252:J252)</f>
        <v>0</v>
      </c>
      <c r="H252" s="5"/>
      <c r="I252" s="5"/>
      <c r="J252" s="5"/>
      <c r="K252" s="129">
        <v>0</v>
      </c>
      <c r="L252" s="181">
        <f t="shared" ref="L252" si="933">SUM(M252:O252)</f>
        <v>0</v>
      </c>
      <c r="M252" s="5"/>
      <c r="N252" s="5"/>
      <c r="O252" s="5"/>
      <c r="P252" s="129">
        <v>0</v>
      </c>
      <c r="Q252" s="181">
        <f t="shared" ref="Q252" si="934">SUM(R252:T252)</f>
        <v>0</v>
      </c>
      <c r="R252" s="5"/>
      <c r="S252" s="5"/>
      <c r="T252" s="5"/>
      <c r="U252" s="129">
        <v>4</v>
      </c>
      <c r="V252" s="181">
        <f t="shared" ref="V252" si="935">SUM(W252:Y252)</f>
        <v>0</v>
      </c>
      <c r="W252" s="5"/>
      <c r="X252" s="5"/>
      <c r="Y252" s="5"/>
      <c r="Z252" s="13" t="s">
        <v>427</v>
      </c>
      <c r="AA252" s="10" t="s">
        <v>248</v>
      </c>
    </row>
    <row r="253" spans="1:27" s="63" customFormat="1" ht="9.75" customHeight="1">
      <c r="A253" s="130"/>
      <c r="B253" s="103"/>
      <c r="C253" s="133"/>
      <c r="D253" s="123"/>
      <c r="E253" s="5"/>
      <c r="F253" s="123"/>
      <c r="G253" s="177"/>
      <c r="H253" s="177"/>
      <c r="I253" s="177"/>
      <c r="J253" s="177"/>
      <c r="K253" s="123"/>
      <c r="L253" s="177"/>
      <c r="M253" s="177"/>
      <c r="N253" s="177"/>
      <c r="O253" s="177"/>
      <c r="P253" s="123"/>
      <c r="Q253" s="177"/>
      <c r="R253" s="177"/>
      <c r="S253" s="177"/>
      <c r="T253" s="177"/>
      <c r="U253" s="123"/>
      <c r="V253" s="177"/>
      <c r="W253" s="177"/>
      <c r="X253" s="177"/>
      <c r="Y253" s="177"/>
      <c r="Z253" s="13"/>
      <c r="AA253" s="61"/>
    </row>
    <row r="254" spans="1:27" ht="34.5">
      <c r="A254" s="131"/>
      <c r="B254" s="132" t="s">
        <v>307</v>
      </c>
      <c r="C254" s="133"/>
      <c r="D254" s="123"/>
      <c r="E254" s="5"/>
      <c r="F254" s="123"/>
      <c r="G254" s="177"/>
      <c r="H254" s="5"/>
      <c r="I254" s="5"/>
      <c r="J254" s="5"/>
      <c r="K254" s="123"/>
      <c r="L254" s="177"/>
      <c r="M254" s="5"/>
      <c r="N254" s="5"/>
      <c r="O254" s="5"/>
      <c r="P254" s="123"/>
      <c r="Q254" s="177"/>
      <c r="R254" s="5"/>
      <c r="S254" s="5"/>
      <c r="T254" s="5"/>
      <c r="U254" s="123"/>
      <c r="V254" s="177"/>
      <c r="W254" s="5"/>
      <c r="X254" s="5"/>
      <c r="Y254" s="5"/>
      <c r="AA254" s="10"/>
    </row>
    <row r="255" spans="1:27" ht="34.5" hidden="1">
      <c r="A255" s="134"/>
      <c r="B255" s="60" t="s">
        <v>421</v>
      </c>
      <c r="C255" s="56" t="s">
        <v>176</v>
      </c>
      <c r="D255" s="123">
        <f>F255+K255+P255+U255</f>
        <v>20</v>
      </c>
      <c r="E255" s="3">
        <f t="shared" ref="E255:E295" si="936">SUM(G255+L255+Q255+V255)</f>
        <v>0</v>
      </c>
      <c r="F255" s="123">
        <f t="shared" ref="F255" si="937">F256+F259+F263+F264+F267+F273</f>
        <v>5</v>
      </c>
      <c r="G255" s="5">
        <f>SUM(G256,G259,G263,G264,G267,G273)</f>
        <v>0</v>
      </c>
      <c r="H255" s="5">
        <f t="shared" ref="H255" si="938">SUM(H256,H259,H263,H264,H267,H273)</f>
        <v>0</v>
      </c>
      <c r="I255" s="5">
        <f t="shared" ref="I255" si="939">SUM(I256,I259,I263,I264,I267,I273)</f>
        <v>0</v>
      </c>
      <c r="J255" s="5">
        <f t="shared" ref="J255" si="940">SUM(J256,J259,J263,J264,J267,J273)</f>
        <v>0</v>
      </c>
      <c r="K255" s="123">
        <f t="shared" ref="K255" si="941">K256+K259+K263+K264+K267+K273</f>
        <v>6</v>
      </c>
      <c r="L255" s="5">
        <f>SUM(L256,L259,L263,L264,L267,L273)</f>
        <v>0</v>
      </c>
      <c r="M255" s="5">
        <f t="shared" ref="M255" si="942">SUM(M256,M259,M263,M264,M267,M273)</f>
        <v>0</v>
      </c>
      <c r="N255" s="5">
        <f t="shared" ref="N255" si="943">SUM(N256,N259,N263,N264,N267,N273)</f>
        <v>0</v>
      </c>
      <c r="O255" s="5">
        <f t="shared" ref="O255" si="944">SUM(O256,O259,O263,O264,O267,O273)</f>
        <v>0</v>
      </c>
      <c r="P255" s="123">
        <f t="shared" ref="P255" si="945">P256+P259+P263+P264+P267+P273</f>
        <v>6</v>
      </c>
      <c r="Q255" s="5">
        <f>SUM(Q256,Q259,Q263,Q264,Q267,Q273)</f>
        <v>0</v>
      </c>
      <c r="R255" s="5">
        <f t="shared" ref="R255" si="946">SUM(R256,R259,R263,R264,R267,R273)</f>
        <v>0</v>
      </c>
      <c r="S255" s="5">
        <f t="shared" ref="S255" si="947">SUM(S256,S259,S263,S264,S267,S273)</f>
        <v>0</v>
      </c>
      <c r="T255" s="5">
        <f t="shared" ref="T255" si="948">SUM(T256,T259,T263,T264,T267,T273)</f>
        <v>0</v>
      </c>
      <c r="U255" s="123">
        <f t="shared" ref="U255" si="949">U256+U259+U263+U264+U267+U273</f>
        <v>3</v>
      </c>
      <c r="V255" s="5">
        <f>SUM(V256,V259,V263,V264,V267,V273)</f>
        <v>0</v>
      </c>
      <c r="W255" s="5">
        <f t="shared" ref="W255:Y255" si="950">SUM(W256,W259,W263,W264,W267,W273)</f>
        <v>0</v>
      </c>
      <c r="X255" s="5">
        <f t="shared" si="950"/>
        <v>0</v>
      </c>
      <c r="Y255" s="5">
        <f t="shared" si="950"/>
        <v>0</v>
      </c>
      <c r="Z255" s="13" t="s">
        <v>428</v>
      </c>
      <c r="AA255" s="10"/>
    </row>
    <row r="256" spans="1:27" ht="34.5" hidden="1">
      <c r="A256" s="135"/>
      <c r="B256" s="105" t="s">
        <v>308</v>
      </c>
      <c r="C256" s="83" t="s">
        <v>177</v>
      </c>
      <c r="D256" s="123">
        <f>D257+D258</f>
        <v>2</v>
      </c>
      <c r="E256" s="3">
        <f t="shared" si="936"/>
        <v>0</v>
      </c>
      <c r="F256" s="123">
        <f t="shared" ref="F256" si="951">F257+F258</f>
        <v>0</v>
      </c>
      <c r="G256" s="5">
        <f>SUM(G257:G258)</f>
        <v>0</v>
      </c>
      <c r="H256" s="5">
        <f t="shared" ref="H256" si="952">SUM(H257:H258)</f>
        <v>0</v>
      </c>
      <c r="I256" s="5">
        <f t="shared" ref="I256" si="953">SUM(I257:I258)</f>
        <v>0</v>
      </c>
      <c r="J256" s="5">
        <f t="shared" ref="J256" si="954">SUM(J257:J258)</f>
        <v>0</v>
      </c>
      <c r="K256" s="123">
        <f t="shared" ref="K256" si="955">K257+K258</f>
        <v>1</v>
      </c>
      <c r="L256" s="5">
        <f>SUM(L257:L258)</f>
        <v>0</v>
      </c>
      <c r="M256" s="5">
        <f t="shared" ref="M256" si="956">SUM(M257:M258)</f>
        <v>0</v>
      </c>
      <c r="N256" s="5">
        <f t="shared" ref="N256" si="957">SUM(N257:N258)</f>
        <v>0</v>
      </c>
      <c r="O256" s="5">
        <f t="shared" ref="O256" si="958">SUM(O257:O258)</f>
        <v>0</v>
      </c>
      <c r="P256" s="123">
        <v>1</v>
      </c>
      <c r="Q256" s="5">
        <f>SUM(Q257:Q258)</f>
        <v>0</v>
      </c>
      <c r="R256" s="5">
        <f t="shared" ref="R256" si="959">SUM(R257:R258)</f>
        <v>0</v>
      </c>
      <c r="S256" s="5">
        <f t="shared" ref="S256" si="960">SUM(S257:S258)</f>
        <v>0</v>
      </c>
      <c r="T256" s="5">
        <f t="shared" ref="T256" si="961">SUM(T257:T258)</f>
        <v>0</v>
      </c>
      <c r="U256" s="237">
        <v>0</v>
      </c>
      <c r="V256" s="5">
        <f>SUM(V257:V258)</f>
        <v>0</v>
      </c>
      <c r="W256" s="5">
        <f t="shared" ref="W256:Y256" si="962">SUM(W257:W258)</f>
        <v>0</v>
      </c>
      <c r="X256" s="5">
        <f t="shared" si="962"/>
        <v>0</v>
      </c>
      <c r="Y256" s="5">
        <f t="shared" si="962"/>
        <v>0</v>
      </c>
      <c r="Z256" s="13" t="s">
        <v>429</v>
      </c>
    </row>
    <row r="257" spans="1:27" hidden="1">
      <c r="A257" s="136"/>
      <c r="B257" s="137" t="s">
        <v>309</v>
      </c>
      <c r="C257" s="211" t="s">
        <v>177</v>
      </c>
      <c r="D257" s="212">
        <v>1</v>
      </c>
      <c r="E257" s="3">
        <f t="shared" si="936"/>
        <v>0</v>
      </c>
      <c r="F257" s="212">
        <v>0</v>
      </c>
      <c r="G257" s="181">
        <f t="shared" ref="G257:G258" si="963">SUM(H257:J257)</f>
        <v>0</v>
      </c>
      <c r="H257" s="5"/>
      <c r="I257" s="5"/>
      <c r="J257" s="5"/>
      <c r="K257" s="212">
        <v>1</v>
      </c>
      <c r="L257" s="181">
        <f t="shared" ref="L257:L258" si="964">SUM(M257:O257)</f>
        <v>0</v>
      </c>
      <c r="M257" s="5"/>
      <c r="N257" s="5"/>
      <c r="O257" s="5"/>
      <c r="P257" s="212">
        <v>0</v>
      </c>
      <c r="Q257" s="181">
        <f t="shared" ref="Q257:Q258" si="965">SUM(R257:T257)</f>
        <v>0</v>
      </c>
      <c r="R257" s="5"/>
      <c r="S257" s="5"/>
      <c r="T257" s="5"/>
      <c r="U257" s="212">
        <v>0</v>
      </c>
      <c r="V257" s="181">
        <f t="shared" ref="V257:V258" si="966">SUM(W257:Y257)</f>
        <v>0</v>
      </c>
      <c r="W257" s="5"/>
      <c r="X257" s="5"/>
      <c r="Y257" s="5"/>
      <c r="AA257" s="10" t="s">
        <v>248</v>
      </c>
    </row>
    <row r="258" spans="1:27" hidden="1">
      <c r="A258" s="136"/>
      <c r="B258" s="137" t="s">
        <v>310</v>
      </c>
      <c r="C258" s="211" t="s">
        <v>177</v>
      </c>
      <c r="D258" s="212">
        <v>1</v>
      </c>
      <c r="E258" s="3">
        <f t="shared" si="936"/>
        <v>0</v>
      </c>
      <c r="F258" s="212">
        <v>0</v>
      </c>
      <c r="G258" s="181">
        <f t="shared" si="963"/>
        <v>0</v>
      </c>
      <c r="H258" s="5"/>
      <c r="I258" s="5"/>
      <c r="J258" s="5"/>
      <c r="K258" s="212">
        <v>0</v>
      </c>
      <c r="L258" s="181">
        <f t="shared" si="964"/>
        <v>0</v>
      </c>
      <c r="M258" s="5"/>
      <c r="N258" s="5"/>
      <c r="O258" s="5"/>
      <c r="P258" s="212">
        <v>1</v>
      </c>
      <c r="Q258" s="181">
        <f t="shared" si="965"/>
        <v>0</v>
      </c>
      <c r="R258" s="5"/>
      <c r="S258" s="5"/>
      <c r="T258" s="5"/>
      <c r="U258" s="212">
        <v>0</v>
      </c>
      <c r="V258" s="181">
        <f t="shared" si="966"/>
        <v>0</v>
      </c>
      <c r="W258" s="5"/>
      <c r="X258" s="5"/>
      <c r="Y258" s="5"/>
      <c r="AA258" s="10" t="s">
        <v>248</v>
      </c>
    </row>
    <row r="259" spans="1:27" hidden="1">
      <c r="A259" s="138"/>
      <c r="B259" s="94" t="s">
        <v>311</v>
      </c>
      <c r="C259" s="56" t="s">
        <v>178</v>
      </c>
      <c r="D259" s="123">
        <f>D260+D261+D262</f>
        <v>3</v>
      </c>
      <c r="E259" s="3">
        <f t="shared" si="936"/>
        <v>0</v>
      </c>
      <c r="F259" s="123">
        <f t="shared" ref="F259" si="967">F260+F261+F262</f>
        <v>1</v>
      </c>
      <c r="G259" s="5">
        <f>SUM(G260:G262)</f>
        <v>0</v>
      </c>
      <c r="H259" s="5">
        <f t="shared" ref="H259" si="968">SUM(H260:H262)</f>
        <v>0</v>
      </c>
      <c r="I259" s="5">
        <f t="shared" ref="I259" si="969">SUM(I260:I262)</f>
        <v>0</v>
      </c>
      <c r="J259" s="5">
        <f t="shared" ref="J259" si="970">SUM(J260:J262)</f>
        <v>0</v>
      </c>
      <c r="K259" s="123">
        <f t="shared" ref="K259" si="971">K260+K261+K262</f>
        <v>1</v>
      </c>
      <c r="L259" s="5">
        <f>SUM(L260:L262)</f>
        <v>0</v>
      </c>
      <c r="M259" s="5">
        <f t="shared" ref="M259" si="972">SUM(M260:M262)</f>
        <v>0</v>
      </c>
      <c r="N259" s="5">
        <f t="shared" ref="N259" si="973">SUM(N260:N262)</f>
        <v>0</v>
      </c>
      <c r="O259" s="5">
        <f t="shared" ref="O259" si="974">SUM(O260:O262)</f>
        <v>0</v>
      </c>
      <c r="P259" s="123">
        <f t="shared" ref="P259" si="975">P260+P261+P262</f>
        <v>1</v>
      </c>
      <c r="Q259" s="5">
        <f>SUM(Q260:Q262)</f>
        <v>0</v>
      </c>
      <c r="R259" s="5">
        <f t="shared" ref="R259" si="976">SUM(R260:R262)</f>
        <v>0</v>
      </c>
      <c r="S259" s="5">
        <f t="shared" ref="S259" si="977">SUM(S260:S262)</f>
        <v>0</v>
      </c>
      <c r="T259" s="5">
        <f t="shared" ref="T259" si="978">SUM(T260:T262)</f>
        <v>0</v>
      </c>
      <c r="U259" s="123">
        <f t="shared" ref="U259" si="979">U260+U261+U262</f>
        <v>0</v>
      </c>
      <c r="V259" s="5">
        <f>SUM(V260:V262)</f>
        <v>0</v>
      </c>
      <c r="W259" s="5">
        <f t="shared" ref="W259:Y259" si="980">SUM(W260:W262)</f>
        <v>0</v>
      </c>
      <c r="X259" s="5">
        <f t="shared" si="980"/>
        <v>0</v>
      </c>
      <c r="Y259" s="5">
        <f t="shared" si="980"/>
        <v>0</v>
      </c>
      <c r="Z259" s="13" t="s">
        <v>430</v>
      </c>
      <c r="AA259" s="10"/>
    </row>
    <row r="260" spans="1:27" ht="34.5" hidden="1">
      <c r="A260" s="136"/>
      <c r="B260" s="137" t="s">
        <v>312</v>
      </c>
      <c r="C260" s="66" t="s">
        <v>178</v>
      </c>
      <c r="D260" s="212">
        <v>1</v>
      </c>
      <c r="E260" s="3">
        <f t="shared" si="936"/>
        <v>0</v>
      </c>
      <c r="F260" s="212">
        <v>1</v>
      </c>
      <c r="G260" s="181">
        <f t="shared" ref="G260:G266" si="981">SUM(H260:J260)</f>
        <v>0</v>
      </c>
      <c r="H260" s="5"/>
      <c r="I260" s="5"/>
      <c r="J260" s="5"/>
      <c r="K260" s="212">
        <v>0</v>
      </c>
      <c r="L260" s="181">
        <f t="shared" ref="L260:L263" si="982">SUM(M260:O260)</f>
        <v>0</v>
      </c>
      <c r="M260" s="5"/>
      <c r="N260" s="5"/>
      <c r="O260" s="5"/>
      <c r="P260" s="212">
        <v>0</v>
      </c>
      <c r="Q260" s="181">
        <f t="shared" ref="Q260:Q263" si="983">SUM(R260:T260)</f>
        <v>0</v>
      </c>
      <c r="R260" s="5"/>
      <c r="S260" s="5"/>
      <c r="T260" s="5"/>
      <c r="U260" s="212">
        <v>0</v>
      </c>
      <c r="V260" s="181">
        <f t="shared" ref="V260:V263" si="984">SUM(W260:Y260)</f>
        <v>0</v>
      </c>
      <c r="W260" s="5"/>
      <c r="X260" s="5"/>
      <c r="Y260" s="5"/>
      <c r="AA260" s="10" t="s">
        <v>248</v>
      </c>
    </row>
    <row r="261" spans="1:27" ht="34.5" hidden="1">
      <c r="A261" s="136"/>
      <c r="B261" s="137" t="s">
        <v>313</v>
      </c>
      <c r="C261" s="66" t="s">
        <v>178</v>
      </c>
      <c r="D261" s="212">
        <v>1</v>
      </c>
      <c r="E261" s="3">
        <f t="shared" si="936"/>
        <v>0</v>
      </c>
      <c r="F261" s="212">
        <v>0</v>
      </c>
      <c r="G261" s="181">
        <f t="shared" si="981"/>
        <v>0</v>
      </c>
      <c r="H261" s="5"/>
      <c r="I261" s="5"/>
      <c r="J261" s="5"/>
      <c r="K261" s="212">
        <v>1</v>
      </c>
      <c r="L261" s="181">
        <f t="shared" si="982"/>
        <v>0</v>
      </c>
      <c r="M261" s="5"/>
      <c r="N261" s="5"/>
      <c r="O261" s="5"/>
      <c r="P261" s="212">
        <v>0</v>
      </c>
      <c r="Q261" s="181">
        <f t="shared" si="983"/>
        <v>0</v>
      </c>
      <c r="R261" s="5"/>
      <c r="S261" s="5"/>
      <c r="T261" s="5"/>
      <c r="U261" s="213">
        <v>0</v>
      </c>
      <c r="V261" s="181">
        <f t="shared" si="984"/>
        <v>0</v>
      </c>
      <c r="W261" s="5"/>
      <c r="X261" s="5"/>
      <c r="Y261" s="5"/>
      <c r="AA261" s="10" t="s">
        <v>248</v>
      </c>
    </row>
    <row r="262" spans="1:27" ht="34.5" hidden="1">
      <c r="A262" s="136"/>
      <c r="B262" s="137" t="s">
        <v>314</v>
      </c>
      <c r="C262" s="66" t="s">
        <v>178</v>
      </c>
      <c r="D262" s="214">
        <v>1</v>
      </c>
      <c r="E262" s="3">
        <f t="shared" si="936"/>
        <v>0</v>
      </c>
      <c r="F262" s="215">
        <v>0</v>
      </c>
      <c r="G262" s="181">
        <f t="shared" si="981"/>
        <v>0</v>
      </c>
      <c r="H262" s="5"/>
      <c r="I262" s="5"/>
      <c r="J262" s="5"/>
      <c r="K262" s="214">
        <v>0</v>
      </c>
      <c r="L262" s="181">
        <f t="shared" si="982"/>
        <v>0</v>
      </c>
      <c r="M262" s="5"/>
      <c r="N262" s="5"/>
      <c r="O262" s="5"/>
      <c r="P262" s="214">
        <v>1</v>
      </c>
      <c r="Q262" s="181">
        <f t="shared" si="983"/>
        <v>0</v>
      </c>
      <c r="R262" s="5"/>
      <c r="S262" s="5"/>
      <c r="T262" s="5"/>
      <c r="U262" s="216">
        <v>0</v>
      </c>
      <c r="V262" s="181">
        <f t="shared" si="984"/>
        <v>0</v>
      </c>
      <c r="W262" s="5"/>
      <c r="X262" s="5"/>
      <c r="Y262" s="5"/>
      <c r="AA262" s="10" t="s">
        <v>248</v>
      </c>
    </row>
    <row r="263" spans="1:27" ht="34.5" hidden="1">
      <c r="A263" s="94"/>
      <c r="B263" s="140" t="s">
        <v>431</v>
      </c>
      <c r="C263" s="141" t="s">
        <v>177</v>
      </c>
      <c r="D263" s="123">
        <v>1</v>
      </c>
      <c r="E263" s="3">
        <f t="shared" si="936"/>
        <v>0</v>
      </c>
      <c r="F263" s="123">
        <v>0</v>
      </c>
      <c r="G263" s="181">
        <f t="shared" si="981"/>
        <v>0</v>
      </c>
      <c r="H263" s="5"/>
      <c r="I263" s="5"/>
      <c r="J263" s="5"/>
      <c r="K263" s="123">
        <v>0</v>
      </c>
      <c r="L263" s="181">
        <f t="shared" si="982"/>
        <v>0</v>
      </c>
      <c r="M263" s="5"/>
      <c r="N263" s="5"/>
      <c r="O263" s="5"/>
      <c r="P263" s="123">
        <v>1</v>
      </c>
      <c r="Q263" s="181">
        <f t="shared" si="983"/>
        <v>0</v>
      </c>
      <c r="R263" s="5"/>
      <c r="S263" s="5"/>
      <c r="T263" s="5"/>
      <c r="U263" s="142">
        <v>0</v>
      </c>
      <c r="V263" s="181">
        <f t="shared" si="984"/>
        <v>0</v>
      </c>
      <c r="W263" s="5"/>
      <c r="X263" s="5"/>
      <c r="Y263" s="5"/>
      <c r="AA263" s="10" t="s">
        <v>248</v>
      </c>
    </row>
    <row r="264" spans="1:27" hidden="1">
      <c r="A264" s="52"/>
      <c r="B264" s="140" t="s">
        <v>315</v>
      </c>
      <c r="C264" s="141" t="s">
        <v>129</v>
      </c>
      <c r="D264" s="143">
        <v>12</v>
      </c>
      <c r="E264" s="3">
        <f t="shared" si="936"/>
        <v>0</v>
      </c>
      <c r="F264" s="143">
        <v>3</v>
      </c>
      <c r="G264" s="245">
        <f>SUM(G266)</f>
        <v>0</v>
      </c>
      <c r="H264" s="139">
        <f t="shared" ref="H264:I264" si="985">SUM(H266)</f>
        <v>0</v>
      </c>
      <c r="I264" s="139">
        <f t="shared" si="985"/>
        <v>0</v>
      </c>
      <c r="J264" s="139">
        <f>SUM(J266)</f>
        <v>0</v>
      </c>
      <c r="K264" s="143">
        <v>3</v>
      </c>
      <c r="L264" s="245">
        <f>SUM(L266)</f>
        <v>0</v>
      </c>
      <c r="M264" s="139">
        <f t="shared" ref="M264:N264" si="986">SUM(M266)</f>
        <v>0</v>
      </c>
      <c r="N264" s="139">
        <f t="shared" si="986"/>
        <v>0</v>
      </c>
      <c r="O264" s="139">
        <f>SUM(O266)</f>
        <v>0</v>
      </c>
      <c r="P264" s="143">
        <v>3</v>
      </c>
      <c r="Q264" s="245">
        <f>SUM(Q266)</f>
        <v>0</v>
      </c>
      <c r="R264" s="139">
        <f t="shared" ref="R264:S264" si="987">SUM(R266)</f>
        <v>0</v>
      </c>
      <c r="S264" s="139">
        <f t="shared" si="987"/>
        <v>0</v>
      </c>
      <c r="T264" s="139">
        <f>SUM(T266)</f>
        <v>0</v>
      </c>
      <c r="U264" s="144">
        <v>3</v>
      </c>
      <c r="V264" s="245">
        <f>SUM(V266)</f>
        <v>0</v>
      </c>
      <c r="W264" s="139">
        <f t="shared" ref="W264:X264" si="988">SUM(W266)</f>
        <v>0</v>
      </c>
      <c r="X264" s="139">
        <f t="shared" si="988"/>
        <v>0</v>
      </c>
      <c r="Y264" s="139">
        <f>SUM(Y266)</f>
        <v>0</v>
      </c>
      <c r="Z264" s="13" t="s">
        <v>449</v>
      </c>
      <c r="AA264" s="10"/>
    </row>
    <row r="265" spans="1:27" ht="18.75" hidden="1">
      <c r="A265" s="145"/>
      <c r="B265" s="146" t="s">
        <v>316</v>
      </c>
      <c r="C265" s="217" t="s">
        <v>129</v>
      </c>
      <c r="D265" s="218">
        <v>12</v>
      </c>
      <c r="E265" s="3">
        <f t="shared" si="936"/>
        <v>0</v>
      </c>
      <c r="F265" s="218">
        <v>3</v>
      </c>
      <c r="G265" s="181">
        <f t="shared" si="981"/>
        <v>0</v>
      </c>
      <c r="H265" s="139"/>
      <c r="I265" s="139"/>
      <c r="J265" s="139"/>
      <c r="K265" s="218">
        <v>3</v>
      </c>
      <c r="L265" s="181">
        <f t="shared" ref="L265:L266" si="989">SUM(M265:O265)</f>
        <v>0</v>
      </c>
      <c r="M265" s="139"/>
      <c r="N265" s="139"/>
      <c r="O265" s="139"/>
      <c r="P265" s="218">
        <v>3</v>
      </c>
      <c r="Q265" s="181">
        <f t="shared" ref="Q265:Q266" si="990">SUM(R265:T265)</f>
        <v>0</v>
      </c>
      <c r="R265" s="139"/>
      <c r="S265" s="139"/>
      <c r="T265" s="139"/>
      <c r="U265" s="219">
        <v>3</v>
      </c>
      <c r="V265" s="181">
        <f t="shared" ref="V265:V266" si="991">SUM(W265:Y265)</f>
        <v>0</v>
      </c>
      <c r="W265" s="139"/>
      <c r="X265" s="139"/>
      <c r="Y265" s="139"/>
      <c r="AA265" s="10" t="s">
        <v>248</v>
      </c>
    </row>
    <row r="266" spans="1:27" ht="18.75" hidden="1">
      <c r="A266" s="145"/>
      <c r="B266" s="146" t="s">
        <v>317</v>
      </c>
      <c r="C266" s="217" t="s">
        <v>129</v>
      </c>
      <c r="D266" s="218">
        <v>12</v>
      </c>
      <c r="E266" s="3">
        <f t="shared" si="936"/>
        <v>0</v>
      </c>
      <c r="F266" s="218">
        <v>3</v>
      </c>
      <c r="G266" s="181">
        <f t="shared" si="981"/>
        <v>0</v>
      </c>
      <c r="H266" s="139"/>
      <c r="I266" s="139"/>
      <c r="J266" s="139"/>
      <c r="K266" s="218">
        <v>3</v>
      </c>
      <c r="L266" s="181">
        <f t="shared" si="989"/>
        <v>0</v>
      </c>
      <c r="M266" s="139"/>
      <c r="N266" s="139"/>
      <c r="O266" s="139"/>
      <c r="P266" s="218">
        <v>3</v>
      </c>
      <c r="Q266" s="181">
        <f t="shared" si="990"/>
        <v>0</v>
      </c>
      <c r="R266" s="139"/>
      <c r="S266" s="139"/>
      <c r="T266" s="139"/>
      <c r="U266" s="219">
        <v>3</v>
      </c>
      <c r="V266" s="181">
        <f t="shared" si="991"/>
        <v>0</v>
      </c>
      <c r="W266" s="139"/>
      <c r="X266" s="139"/>
      <c r="Y266" s="139"/>
      <c r="AA266" s="10" t="s">
        <v>248</v>
      </c>
    </row>
    <row r="267" spans="1:27" ht="21" hidden="1" customHeight="1">
      <c r="A267" s="147"/>
      <c r="B267" s="140" t="s">
        <v>318</v>
      </c>
      <c r="C267" s="148" t="s">
        <v>178</v>
      </c>
      <c r="D267" s="6">
        <v>1</v>
      </c>
      <c r="E267" s="3">
        <f t="shared" si="936"/>
        <v>0</v>
      </c>
      <c r="F267" s="143">
        <v>1</v>
      </c>
      <c r="G267" s="245">
        <f>SUM(G268)</f>
        <v>0</v>
      </c>
      <c r="H267" s="139">
        <f t="shared" ref="H267" si="992">SUM(H268)</f>
        <v>0</v>
      </c>
      <c r="I267" s="139">
        <f t="shared" ref="I267" si="993">SUM(I268)</f>
        <v>0</v>
      </c>
      <c r="J267" s="139">
        <f>SUM(J268)</f>
        <v>0</v>
      </c>
      <c r="K267" s="143">
        <v>0</v>
      </c>
      <c r="L267" s="139">
        <f t="shared" ref="L267" si="994">SUM(L268)</f>
        <v>0</v>
      </c>
      <c r="M267" s="139">
        <f t="shared" ref="M267" si="995">SUM(M268)</f>
        <v>0</v>
      </c>
      <c r="N267" s="139">
        <f t="shared" ref="N267" si="996">SUM(N268)</f>
        <v>0</v>
      </c>
      <c r="O267" s="139">
        <f>SUM(O268)</f>
        <v>0</v>
      </c>
      <c r="P267" s="143">
        <v>0</v>
      </c>
      <c r="Q267" s="139">
        <f t="shared" ref="Q267" si="997">SUM(Q268)</f>
        <v>0</v>
      </c>
      <c r="R267" s="139">
        <f t="shared" ref="R267" si="998">SUM(R268)</f>
        <v>0</v>
      </c>
      <c r="S267" s="139">
        <f t="shared" ref="S267" si="999">SUM(S268)</f>
        <v>0</v>
      </c>
      <c r="T267" s="139">
        <f>SUM(T268)</f>
        <v>0</v>
      </c>
      <c r="U267" s="144">
        <v>0</v>
      </c>
      <c r="V267" s="139">
        <f t="shared" ref="V267:X267" si="1000">SUM(V268)</f>
        <v>0</v>
      </c>
      <c r="W267" s="139">
        <f t="shared" si="1000"/>
        <v>0</v>
      </c>
      <c r="X267" s="139">
        <f t="shared" si="1000"/>
        <v>0</v>
      </c>
      <c r="Y267" s="139">
        <f>SUM(Y268)</f>
        <v>0</v>
      </c>
      <c r="Z267" s="13" t="s">
        <v>450</v>
      </c>
      <c r="AA267" s="10"/>
    </row>
    <row r="268" spans="1:27" ht="21" hidden="1" customHeight="1">
      <c r="A268" s="149"/>
      <c r="B268" s="150" t="s">
        <v>319</v>
      </c>
      <c r="C268" s="220" t="s">
        <v>178</v>
      </c>
      <c r="D268" s="221">
        <v>1</v>
      </c>
      <c r="E268" s="3">
        <f t="shared" si="936"/>
        <v>0</v>
      </c>
      <c r="F268" s="218">
        <v>1</v>
      </c>
      <c r="G268" s="181">
        <f t="shared" ref="G268:G269" si="1001">SUM(H268:J268)</f>
        <v>0</v>
      </c>
      <c r="H268" s="139"/>
      <c r="I268" s="139"/>
      <c r="J268" s="139"/>
      <c r="K268" s="218">
        <v>0</v>
      </c>
      <c r="L268" s="181">
        <f t="shared" ref="L268:L269" si="1002">SUM(M268:O268)</f>
        <v>0</v>
      </c>
      <c r="M268" s="139"/>
      <c r="N268" s="139"/>
      <c r="O268" s="139"/>
      <c r="P268" s="218">
        <v>0</v>
      </c>
      <c r="Q268" s="181">
        <f t="shared" ref="Q268:Q269" si="1003">SUM(R268:T268)</f>
        <v>0</v>
      </c>
      <c r="R268" s="139"/>
      <c r="S268" s="139"/>
      <c r="T268" s="139"/>
      <c r="U268" s="219">
        <v>0</v>
      </c>
      <c r="V268" s="181">
        <f t="shared" ref="V268:V269" si="1004">SUM(W268:Y268)</f>
        <v>0</v>
      </c>
      <c r="W268" s="139"/>
      <c r="X268" s="139"/>
      <c r="Y268" s="139"/>
      <c r="AA268" s="10" t="s">
        <v>248</v>
      </c>
    </row>
    <row r="269" spans="1:27" ht="21" hidden="1" customHeight="1">
      <c r="A269" s="151"/>
      <c r="B269" s="152" t="s">
        <v>320</v>
      </c>
      <c r="C269" s="222" t="s">
        <v>129</v>
      </c>
      <c r="D269" s="221">
        <v>40</v>
      </c>
      <c r="E269" s="3">
        <f t="shared" si="936"/>
        <v>0</v>
      </c>
      <c r="F269" s="218">
        <v>10</v>
      </c>
      <c r="G269" s="181">
        <f t="shared" si="1001"/>
        <v>0</v>
      </c>
      <c r="H269" s="139"/>
      <c r="I269" s="139"/>
      <c r="J269" s="139"/>
      <c r="K269" s="218">
        <v>10</v>
      </c>
      <c r="L269" s="181">
        <f t="shared" si="1002"/>
        <v>0</v>
      </c>
      <c r="M269" s="245"/>
      <c r="N269" s="139"/>
      <c r="O269" s="139"/>
      <c r="P269" s="218">
        <v>10</v>
      </c>
      <c r="Q269" s="181">
        <f t="shared" si="1003"/>
        <v>0</v>
      </c>
      <c r="R269" s="139"/>
      <c r="S269" s="139"/>
      <c r="T269" s="139"/>
      <c r="U269" s="219">
        <v>10</v>
      </c>
      <c r="V269" s="181">
        <f t="shared" si="1004"/>
        <v>0</v>
      </c>
      <c r="W269" s="139"/>
      <c r="X269" s="139"/>
      <c r="Y269" s="139"/>
      <c r="Z269" s="13" t="s">
        <v>467</v>
      </c>
    </row>
    <row r="270" spans="1:27" ht="21" hidden="1" customHeight="1">
      <c r="A270" s="151"/>
      <c r="B270" s="152" t="s">
        <v>462</v>
      </c>
      <c r="C270" s="222" t="s">
        <v>129</v>
      </c>
      <c r="D270" s="221">
        <v>10</v>
      </c>
      <c r="E270" s="3">
        <f>SUM(G270,L270,Q270,V270)</f>
        <v>0</v>
      </c>
      <c r="F270" s="218">
        <v>4</v>
      </c>
      <c r="G270" s="245">
        <f>SUM(H270:J270)</f>
        <v>0</v>
      </c>
      <c r="H270" s="139"/>
      <c r="I270" s="139"/>
      <c r="J270" s="139"/>
      <c r="K270" s="218">
        <v>2</v>
      </c>
      <c r="L270" s="245">
        <f>SUM(M270:O270)</f>
        <v>0</v>
      </c>
      <c r="M270" s="245"/>
      <c r="N270" s="139"/>
      <c r="O270" s="139"/>
      <c r="P270" s="218">
        <v>2</v>
      </c>
      <c r="Q270" s="245">
        <f>SUM(R270:T270)</f>
        <v>0</v>
      </c>
      <c r="R270" s="139"/>
      <c r="S270" s="139"/>
      <c r="T270" s="139"/>
      <c r="U270" s="219">
        <v>2</v>
      </c>
      <c r="V270" s="245">
        <f>SUM(W270:Y270)</f>
        <v>0</v>
      </c>
      <c r="W270" s="139"/>
      <c r="X270" s="139"/>
      <c r="Y270" s="139"/>
      <c r="AA270" s="10" t="s">
        <v>248</v>
      </c>
    </row>
    <row r="271" spans="1:27" ht="21" hidden="1" customHeight="1">
      <c r="A271" s="151"/>
      <c r="B271" s="152" t="s">
        <v>463</v>
      </c>
      <c r="C271" s="222" t="s">
        <v>129</v>
      </c>
      <c r="D271" s="221">
        <v>15</v>
      </c>
      <c r="E271" s="3">
        <f>SUM(G271,L271,Q271,V271)</f>
        <v>0</v>
      </c>
      <c r="F271" s="218">
        <v>3</v>
      </c>
      <c r="G271" s="245">
        <f t="shared" ref="G271:G272" si="1005">SUM(H271:J271)</f>
        <v>0</v>
      </c>
      <c r="H271" s="139"/>
      <c r="I271" s="139"/>
      <c r="J271" s="139"/>
      <c r="K271" s="218">
        <v>4</v>
      </c>
      <c r="L271" s="245">
        <f t="shared" ref="L271:L272" si="1006">SUM(M271:O271)</f>
        <v>0</v>
      </c>
      <c r="M271" s="245"/>
      <c r="N271" s="139"/>
      <c r="O271" s="139"/>
      <c r="P271" s="218">
        <v>4</v>
      </c>
      <c r="Q271" s="245">
        <f t="shared" ref="Q271:Q272" si="1007">SUM(R271:T271)</f>
        <v>0</v>
      </c>
      <c r="R271" s="139"/>
      <c r="S271" s="139"/>
      <c r="T271" s="139"/>
      <c r="U271" s="219">
        <v>4</v>
      </c>
      <c r="V271" s="245">
        <f t="shared" ref="V271:V272" si="1008">SUM(W271:Y271)</f>
        <v>0</v>
      </c>
      <c r="W271" s="139"/>
      <c r="X271" s="139"/>
      <c r="Y271" s="139"/>
      <c r="AA271" s="10" t="s">
        <v>465</v>
      </c>
    </row>
    <row r="272" spans="1:27" ht="21" hidden="1" customHeight="1">
      <c r="A272" s="151"/>
      <c r="B272" s="152" t="s">
        <v>464</v>
      </c>
      <c r="C272" s="222" t="s">
        <v>129</v>
      </c>
      <c r="D272" s="221">
        <v>15</v>
      </c>
      <c r="E272" s="3">
        <f>SUM(G272,L272,Q272,V272)</f>
        <v>0</v>
      </c>
      <c r="F272" s="218">
        <v>3</v>
      </c>
      <c r="G272" s="245">
        <f t="shared" si="1005"/>
        <v>0</v>
      </c>
      <c r="H272" s="139"/>
      <c r="I272" s="139"/>
      <c r="J272" s="139"/>
      <c r="K272" s="218">
        <v>4</v>
      </c>
      <c r="L272" s="245">
        <f t="shared" si="1006"/>
        <v>0</v>
      </c>
      <c r="M272" s="139"/>
      <c r="N272" s="139"/>
      <c r="O272" s="139"/>
      <c r="P272" s="218">
        <v>4</v>
      </c>
      <c r="Q272" s="245">
        <f t="shared" si="1007"/>
        <v>0</v>
      </c>
      <c r="R272" s="139"/>
      <c r="S272" s="139"/>
      <c r="T272" s="139"/>
      <c r="U272" s="219">
        <v>4</v>
      </c>
      <c r="V272" s="245">
        <f t="shared" si="1008"/>
        <v>0</v>
      </c>
      <c r="W272" s="139"/>
      <c r="X272" s="139"/>
      <c r="Y272" s="139"/>
      <c r="AA272" s="10" t="s">
        <v>466</v>
      </c>
    </row>
    <row r="273" spans="1:27" ht="21" hidden="1" customHeight="1">
      <c r="A273" s="153"/>
      <c r="B273" s="140" t="s">
        <v>321</v>
      </c>
      <c r="C273" s="154" t="s">
        <v>178</v>
      </c>
      <c r="D273" s="6">
        <v>1</v>
      </c>
      <c r="E273" s="3">
        <f t="shared" si="936"/>
        <v>0</v>
      </c>
      <c r="F273" s="143">
        <v>0</v>
      </c>
      <c r="G273" s="139">
        <f>SUM(G274)</f>
        <v>0</v>
      </c>
      <c r="H273" s="139">
        <f t="shared" ref="H273" si="1009">SUM(H274)</f>
        <v>0</v>
      </c>
      <c r="I273" s="139">
        <f t="shared" ref="I273" si="1010">SUM(I274)</f>
        <v>0</v>
      </c>
      <c r="J273" s="139">
        <f t="shared" ref="J273" si="1011">SUM(J274)</f>
        <v>0</v>
      </c>
      <c r="K273" s="143">
        <v>1</v>
      </c>
      <c r="L273" s="139">
        <f>SUM(L274)</f>
        <v>0</v>
      </c>
      <c r="M273" s="139">
        <f t="shared" ref="M273" si="1012">SUM(M274)</f>
        <v>0</v>
      </c>
      <c r="N273" s="139">
        <f t="shared" ref="N273" si="1013">SUM(N274)</f>
        <v>0</v>
      </c>
      <c r="O273" s="139">
        <f t="shared" ref="O273" si="1014">SUM(O274)</f>
        <v>0</v>
      </c>
      <c r="P273" s="143">
        <v>0</v>
      </c>
      <c r="Q273" s="139">
        <f>SUM(Q274)</f>
        <v>0</v>
      </c>
      <c r="R273" s="139">
        <f t="shared" ref="R273" si="1015">SUM(R274)</f>
        <v>0</v>
      </c>
      <c r="S273" s="139">
        <f t="shared" ref="S273" si="1016">SUM(S274)</f>
        <v>0</v>
      </c>
      <c r="T273" s="139">
        <f t="shared" ref="T273" si="1017">SUM(T274)</f>
        <v>0</v>
      </c>
      <c r="U273" s="144">
        <v>0</v>
      </c>
      <c r="V273" s="139">
        <f>SUM(V274)</f>
        <v>0</v>
      </c>
      <c r="W273" s="139">
        <f t="shared" ref="W273:Y273" si="1018">SUM(W274)</f>
        <v>0</v>
      </c>
      <c r="X273" s="139">
        <f t="shared" si="1018"/>
        <v>0</v>
      </c>
      <c r="Y273" s="139">
        <f t="shared" si="1018"/>
        <v>0</v>
      </c>
      <c r="Z273" s="13" t="s">
        <v>468</v>
      </c>
      <c r="AA273" s="10"/>
    </row>
    <row r="274" spans="1:27" ht="21" hidden="1" customHeight="1">
      <c r="A274" s="149"/>
      <c r="B274" s="152" t="s">
        <v>322</v>
      </c>
      <c r="C274" s="220" t="s">
        <v>178</v>
      </c>
      <c r="D274" s="221">
        <v>1</v>
      </c>
      <c r="E274" s="3">
        <f t="shared" si="936"/>
        <v>0</v>
      </c>
      <c r="F274" s="218">
        <v>0</v>
      </c>
      <c r="G274" s="181">
        <f t="shared" ref="G274" si="1019">SUM(H274:J274)</f>
        <v>0</v>
      </c>
      <c r="H274" s="139"/>
      <c r="I274" s="139"/>
      <c r="J274" s="139"/>
      <c r="K274" s="218">
        <v>1</v>
      </c>
      <c r="L274" s="181">
        <f t="shared" ref="L274" si="1020">SUM(M274:O274)</f>
        <v>0</v>
      </c>
      <c r="M274" s="139"/>
      <c r="N274" s="139"/>
      <c r="O274" s="139"/>
      <c r="P274" s="218">
        <v>0</v>
      </c>
      <c r="Q274" s="181">
        <f t="shared" ref="Q274" si="1021">SUM(R274:T274)</f>
        <v>0</v>
      </c>
      <c r="R274" s="139"/>
      <c r="S274" s="139"/>
      <c r="T274" s="139"/>
      <c r="U274" s="219">
        <v>0</v>
      </c>
      <c r="V274" s="181">
        <f t="shared" ref="V274" si="1022">SUM(W274:Y274)</f>
        <v>0</v>
      </c>
      <c r="W274" s="139"/>
      <c r="X274" s="139"/>
      <c r="Y274" s="139"/>
      <c r="AA274" s="10" t="s">
        <v>248</v>
      </c>
    </row>
    <row r="275" spans="1:27" ht="21" customHeight="1">
      <c r="A275" s="60"/>
      <c r="B275" s="60" t="s">
        <v>323</v>
      </c>
      <c r="C275" s="56" t="s">
        <v>82</v>
      </c>
      <c r="D275" s="8">
        <f>D276+D277+D278+D279+D280</f>
        <v>810</v>
      </c>
      <c r="E275" s="3">
        <f t="shared" si="936"/>
        <v>5</v>
      </c>
      <c r="F275" s="122">
        <f t="shared" ref="F275" si="1023">F276+F277+F278+F279+F280</f>
        <v>113</v>
      </c>
      <c r="G275" s="139">
        <f>SUM(G276:G280)</f>
        <v>0</v>
      </c>
      <c r="H275" s="139">
        <f t="shared" ref="H275" si="1024">SUM(H276:H280)</f>
        <v>0</v>
      </c>
      <c r="I275" s="139">
        <f t="shared" ref="I275" si="1025">SUM(I276:I280)</f>
        <v>0</v>
      </c>
      <c r="J275" s="139">
        <f t="shared" ref="J275" si="1026">SUM(J276:J280)</f>
        <v>0</v>
      </c>
      <c r="K275" s="122">
        <f t="shared" ref="K275" si="1027">K276+K277+K278+K279+K280</f>
        <v>292</v>
      </c>
      <c r="L275" s="139">
        <f>SUM(L276:L280)</f>
        <v>0</v>
      </c>
      <c r="M275" s="139">
        <f t="shared" ref="M275" si="1028">SUM(M276:M280)</f>
        <v>0</v>
      </c>
      <c r="N275" s="139">
        <f t="shared" ref="N275" si="1029">SUM(N276:N280)</f>
        <v>0</v>
      </c>
      <c r="O275" s="139">
        <f t="shared" ref="O275" si="1030">SUM(O276:O280)</f>
        <v>0</v>
      </c>
      <c r="P275" s="122">
        <f t="shared" ref="P275" si="1031">P276+P277+P278+P279+P280</f>
        <v>128</v>
      </c>
      <c r="Q275" s="139">
        <f>SUM(Q276:Q280)</f>
        <v>0</v>
      </c>
      <c r="R275" s="139">
        <f t="shared" ref="R275" si="1032">SUM(R276:R280)</f>
        <v>0</v>
      </c>
      <c r="S275" s="139">
        <f t="shared" ref="S275" si="1033">SUM(S276:S280)</f>
        <v>0</v>
      </c>
      <c r="T275" s="139">
        <f t="shared" ref="T275" si="1034">SUM(T276:T280)</f>
        <v>0</v>
      </c>
      <c r="U275" s="122">
        <f t="shared" ref="U275" si="1035">U276+U277+U278+U279+U280</f>
        <v>277</v>
      </c>
      <c r="V275" s="139">
        <f>SUM(V276:V280)</f>
        <v>5</v>
      </c>
      <c r="W275" s="139">
        <f t="shared" ref="W275:Y275" si="1036">SUM(W276:W280)</f>
        <v>0</v>
      </c>
      <c r="X275" s="139">
        <f t="shared" si="1036"/>
        <v>0</v>
      </c>
      <c r="Y275" s="139">
        <f t="shared" si="1036"/>
        <v>5</v>
      </c>
      <c r="Z275" s="13" t="s">
        <v>469</v>
      </c>
      <c r="AA275" s="10"/>
    </row>
    <row r="276" spans="1:27" ht="21" hidden="1" customHeight="1">
      <c r="A276" s="52"/>
      <c r="B276" s="94" t="s">
        <v>179</v>
      </c>
      <c r="C276" s="56" t="s">
        <v>82</v>
      </c>
      <c r="D276" s="7">
        <v>30</v>
      </c>
      <c r="E276" s="3">
        <f t="shared" si="936"/>
        <v>0</v>
      </c>
      <c r="F276" s="155">
        <v>0</v>
      </c>
      <c r="G276" s="181">
        <f t="shared" ref="G276:G281" si="1037">SUM(H276:J276)</f>
        <v>0</v>
      </c>
      <c r="H276" s="5"/>
      <c r="I276" s="5"/>
      <c r="J276" s="5"/>
      <c r="K276" s="155">
        <v>15</v>
      </c>
      <c r="L276" s="181">
        <f t="shared" ref="L276:L281" si="1038">SUM(M276:O276)</f>
        <v>0</v>
      </c>
      <c r="M276" s="5"/>
      <c r="N276" s="5"/>
      <c r="O276" s="5"/>
      <c r="P276" s="155">
        <v>15</v>
      </c>
      <c r="Q276" s="181">
        <f t="shared" ref="Q276:Q281" si="1039">SUM(R276:T276)</f>
        <v>0</v>
      </c>
      <c r="R276" s="5"/>
      <c r="S276" s="5"/>
      <c r="T276" s="5"/>
      <c r="U276" s="155">
        <v>0</v>
      </c>
      <c r="V276" s="181">
        <f t="shared" ref="V276:V281" si="1040">SUM(W276:Y276)</f>
        <v>0</v>
      </c>
      <c r="W276" s="5"/>
      <c r="X276" s="5"/>
      <c r="Y276" s="5"/>
      <c r="AA276" s="10" t="s">
        <v>248</v>
      </c>
    </row>
    <row r="277" spans="1:27" ht="21" hidden="1" customHeight="1">
      <c r="A277" s="52"/>
      <c r="B277" s="94" t="s">
        <v>180</v>
      </c>
      <c r="C277" s="56" t="s">
        <v>82</v>
      </c>
      <c r="D277" s="7">
        <v>30</v>
      </c>
      <c r="E277" s="3">
        <f t="shared" si="936"/>
        <v>0</v>
      </c>
      <c r="F277" s="155">
        <v>0</v>
      </c>
      <c r="G277" s="181">
        <f t="shared" si="1037"/>
        <v>0</v>
      </c>
      <c r="H277" s="5"/>
      <c r="I277" s="5"/>
      <c r="J277" s="5"/>
      <c r="K277" s="155">
        <v>15</v>
      </c>
      <c r="L277" s="181">
        <f t="shared" si="1038"/>
        <v>0</v>
      </c>
      <c r="M277" s="5"/>
      <c r="N277" s="5"/>
      <c r="O277" s="5"/>
      <c r="P277" s="155">
        <v>0</v>
      </c>
      <c r="Q277" s="181">
        <f t="shared" si="1039"/>
        <v>0</v>
      </c>
      <c r="R277" s="5"/>
      <c r="S277" s="5"/>
      <c r="T277" s="5"/>
      <c r="U277" s="155">
        <v>15</v>
      </c>
      <c r="V277" s="181">
        <f t="shared" si="1040"/>
        <v>0</v>
      </c>
      <c r="W277" s="5"/>
      <c r="X277" s="5"/>
      <c r="Y277" s="5"/>
      <c r="AA277" s="10" t="s">
        <v>248</v>
      </c>
    </row>
    <row r="278" spans="1:27" ht="21" hidden="1" customHeight="1">
      <c r="A278" s="156"/>
      <c r="B278" s="94" t="s">
        <v>324</v>
      </c>
      <c r="C278" s="56" t="s">
        <v>82</v>
      </c>
      <c r="D278" s="8">
        <v>100</v>
      </c>
      <c r="E278" s="3">
        <f t="shared" si="936"/>
        <v>0</v>
      </c>
      <c r="F278" s="122">
        <v>0</v>
      </c>
      <c r="G278" s="181">
        <f t="shared" si="1037"/>
        <v>0</v>
      </c>
      <c r="H278" s="5"/>
      <c r="I278" s="5"/>
      <c r="J278" s="5"/>
      <c r="K278" s="122">
        <v>50</v>
      </c>
      <c r="L278" s="181">
        <f t="shared" si="1038"/>
        <v>0</v>
      </c>
      <c r="M278" s="5"/>
      <c r="N278" s="5"/>
      <c r="O278" s="5"/>
      <c r="P278" s="122">
        <v>0</v>
      </c>
      <c r="Q278" s="181">
        <f t="shared" si="1039"/>
        <v>0</v>
      </c>
      <c r="R278" s="5"/>
      <c r="S278" s="5"/>
      <c r="T278" s="5"/>
      <c r="U278" s="122">
        <v>50</v>
      </c>
      <c r="V278" s="181">
        <f t="shared" si="1040"/>
        <v>0</v>
      </c>
      <c r="W278" s="5"/>
      <c r="X278" s="5"/>
      <c r="Y278" s="5"/>
      <c r="AA278" s="10" t="s">
        <v>248</v>
      </c>
    </row>
    <row r="279" spans="1:27" ht="41.25" hidden="1" customHeight="1">
      <c r="A279" s="156"/>
      <c r="B279" s="94" t="s">
        <v>325</v>
      </c>
      <c r="C279" s="56" t="s">
        <v>82</v>
      </c>
      <c r="D279" s="8">
        <v>600</v>
      </c>
      <c r="E279" s="3">
        <f t="shared" si="936"/>
        <v>0</v>
      </c>
      <c r="F279" s="122">
        <v>100</v>
      </c>
      <c r="G279" s="181">
        <f t="shared" si="1037"/>
        <v>0</v>
      </c>
      <c r="H279" s="5"/>
      <c r="I279" s="5"/>
      <c r="J279" s="5"/>
      <c r="K279" s="122">
        <v>200</v>
      </c>
      <c r="L279" s="181">
        <f t="shared" si="1038"/>
        <v>0</v>
      </c>
      <c r="M279" s="5"/>
      <c r="N279" s="5"/>
      <c r="O279" s="5"/>
      <c r="P279" s="122">
        <v>100</v>
      </c>
      <c r="Q279" s="181">
        <f t="shared" si="1039"/>
        <v>0</v>
      </c>
      <c r="R279" s="5"/>
      <c r="S279" s="5"/>
      <c r="T279" s="5"/>
      <c r="U279" s="122">
        <v>200</v>
      </c>
      <c r="V279" s="181">
        <f t="shared" si="1040"/>
        <v>0</v>
      </c>
      <c r="W279" s="5"/>
      <c r="X279" s="5"/>
      <c r="Y279" s="5"/>
      <c r="AA279" s="10" t="s">
        <v>248</v>
      </c>
    </row>
    <row r="280" spans="1:27" ht="36" customHeight="1">
      <c r="A280" s="156"/>
      <c r="B280" s="94" t="s">
        <v>181</v>
      </c>
      <c r="C280" s="56" t="s">
        <v>82</v>
      </c>
      <c r="D280" s="8">
        <v>50</v>
      </c>
      <c r="E280" s="3">
        <f t="shared" si="936"/>
        <v>5</v>
      </c>
      <c r="F280" s="122">
        <v>13</v>
      </c>
      <c r="G280" s="181">
        <f t="shared" si="1037"/>
        <v>0</v>
      </c>
      <c r="H280" s="5"/>
      <c r="I280" s="5"/>
      <c r="J280" s="5"/>
      <c r="K280" s="122">
        <v>12</v>
      </c>
      <c r="L280" s="181">
        <f t="shared" si="1038"/>
        <v>0</v>
      </c>
      <c r="M280" s="5"/>
      <c r="N280" s="5"/>
      <c r="O280" s="5"/>
      <c r="P280" s="122">
        <v>13</v>
      </c>
      <c r="Q280" s="181">
        <f t="shared" si="1039"/>
        <v>0</v>
      </c>
      <c r="R280" s="5"/>
      <c r="S280" s="5"/>
      <c r="T280" s="5"/>
      <c r="U280" s="122">
        <v>12</v>
      </c>
      <c r="V280" s="181">
        <f t="shared" si="1040"/>
        <v>5</v>
      </c>
      <c r="W280" s="5"/>
      <c r="X280" s="5"/>
      <c r="Y280" s="253">
        <v>5</v>
      </c>
      <c r="AA280" s="10" t="s">
        <v>242</v>
      </c>
    </row>
    <row r="281" spans="1:27" ht="37.5" hidden="1" customHeight="1">
      <c r="A281" s="157"/>
      <c r="B281" s="60" t="s">
        <v>326</v>
      </c>
      <c r="C281" s="56" t="s">
        <v>177</v>
      </c>
      <c r="D281" s="8">
        <v>1</v>
      </c>
      <c r="E281" s="3">
        <f t="shared" si="936"/>
        <v>0</v>
      </c>
      <c r="F281" s="122">
        <v>0</v>
      </c>
      <c r="G281" s="181">
        <f t="shared" si="1037"/>
        <v>0</v>
      </c>
      <c r="H281" s="5"/>
      <c r="I281" s="5"/>
      <c r="J281" s="5"/>
      <c r="K281" s="122">
        <v>1</v>
      </c>
      <c r="L281" s="181">
        <f t="shared" si="1038"/>
        <v>0</v>
      </c>
      <c r="M281" s="5"/>
      <c r="N281" s="5"/>
      <c r="O281" s="5"/>
      <c r="P281" s="122">
        <v>0</v>
      </c>
      <c r="Q281" s="181">
        <f t="shared" si="1039"/>
        <v>0</v>
      </c>
      <c r="R281" s="5"/>
      <c r="S281" s="5"/>
      <c r="T281" s="5"/>
      <c r="U281" s="122">
        <v>0</v>
      </c>
      <c r="V281" s="181">
        <f t="shared" si="1040"/>
        <v>0</v>
      </c>
      <c r="W281" s="5"/>
      <c r="X281" s="5"/>
      <c r="Y281" s="5"/>
      <c r="AA281" s="10" t="s">
        <v>248</v>
      </c>
    </row>
    <row r="282" spans="1:27" ht="21" hidden="1" customHeight="1">
      <c r="A282" s="158"/>
      <c r="B282" s="158" t="s">
        <v>213</v>
      </c>
      <c r="C282" s="56" t="s">
        <v>182</v>
      </c>
      <c r="D282" s="122">
        <f>D283+D284+D285+D286</f>
        <v>69000</v>
      </c>
      <c r="E282" s="3">
        <f t="shared" si="936"/>
        <v>0</v>
      </c>
      <c r="F282" s="122">
        <f t="shared" ref="F282" si="1041">F283+F284+F285+F286</f>
        <v>16250</v>
      </c>
      <c r="G282" s="5">
        <f>SUM(G283:G286)</f>
        <v>0</v>
      </c>
      <c r="H282" s="5">
        <f t="shared" ref="H282" si="1042">SUM(H283:H286)</f>
        <v>0</v>
      </c>
      <c r="I282" s="5">
        <f t="shared" ref="I282" si="1043">SUM(I283:I286)</f>
        <v>0</v>
      </c>
      <c r="J282" s="5">
        <f t="shared" ref="J282" si="1044">SUM(J283:J286)</f>
        <v>0</v>
      </c>
      <c r="K282" s="122">
        <f t="shared" ref="K282" si="1045">K283+K284+K285+K286</f>
        <v>20000</v>
      </c>
      <c r="L282" s="5">
        <f>SUM(L283:L286)</f>
        <v>0</v>
      </c>
      <c r="M282" s="5">
        <f t="shared" ref="M282" si="1046">SUM(M283:M286)</f>
        <v>0</v>
      </c>
      <c r="N282" s="5">
        <f t="shared" ref="N282" si="1047">SUM(N283:N286)</f>
        <v>0</v>
      </c>
      <c r="O282" s="5">
        <f t="shared" ref="O282" si="1048">SUM(O283:O286)</f>
        <v>0</v>
      </c>
      <c r="P282" s="122">
        <f t="shared" ref="P282" si="1049">P283+P284+P285+P286</f>
        <v>16250</v>
      </c>
      <c r="Q282" s="5">
        <f>SUM(Q283:Q286)</f>
        <v>0</v>
      </c>
      <c r="R282" s="5">
        <f t="shared" ref="R282" si="1050">SUM(R283:R286)</f>
        <v>0</v>
      </c>
      <c r="S282" s="5">
        <f t="shared" ref="S282" si="1051">SUM(S283:S286)</f>
        <v>0</v>
      </c>
      <c r="T282" s="5">
        <f t="shared" ref="T282" si="1052">SUM(T283:T286)</f>
        <v>0</v>
      </c>
      <c r="U282" s="122">
        <f t="shared" ref="U282" si="1053">U283+U284+U285+U286</f>
        <v>16500</v>
      </c>
      <c r="V282" s="177">
        <f>SUM(V283:V286)</f>
        <v>0</v>
      </c>
      <c r="W282" s="5">
        <f t="shared" ref="W282:Y282" si="1054">SUM(W283:W286)</f>
        <v>0</v>
      </c>
      <c r="X282" s="5">
        <f t="shared" si="1054"/>
        <v>0</v>
      </c>
      <c r="Y282" s="5">
        <f t="shared" si="1054"/>
        <v>0</v>
      </c>
      <c r="Z282" s="13" t="s">
        <v>470</v>
      </c>
      <c r="AA282" s="10"/>
    </row>
    <row r="283" spans="1:27" ht="21" hidden="1" customHeight="1">
      <c r="A283" s="156"/>
      <c r="B283" s="94" t="s">
        <v>327</v>
      </c>
      <c r="C283" s="56" t="s">
        <v>182</v>
      </c>
      <c r="D283" s="122">
        <v>25000</v>
      </c>
      <c r="E283" s="3">
        <f t="shared" si="936"/>
        <v>0</v>
      </c>
      <c r="F283" s="122">
        <v>6250</v>
      </c>
      <c r="G283" s="181">
        <f t="shared" ref="G283:G286" si="1055">SUM(H283:J283)</f>
        <v>0</v>
      </c>
      <c r="H283" s="5"/>
      <c r="I283" s="5"/>
      <c r="J283" s="5"/>
      <c r="K283" s="122">
        <v>6250</v>
      </c>
      <c r="L283" s="181">
        <f t="shared" ref="L283:L286" si="1056">SUM(M283:O283)</f>
        <v>0</v>
      </c>
      <c r="M283" s="5"/>
      <c r="N283" s="5"/>
      <c r="O283" s="5"/>
      <c r="P283" s="122">
        <v>6250</v>
      </c>
      <c r="Q283" s="181">
        <f t="shared" ref="Q283:Q286" si="1057">SUM(R283:T283)</f>
        <v>0</v>
      </c>
      <c r="R283" s="5"/>
      <c r="S283" s="5"/>
      <c r="T283" s="5"/>
      <c r="U283" s="122">
        <v>6250</v>
      </c>
      <c r="V283" s="181">
        <f t="shared" ref="V283:V286" si="1058">SUM(W283:Y283)</f>
        <v>0</v>
      </c>
      <c r="W283" s="5"/>
      <c r="X283" s="5"/>
      <c r="Y283" s="5"/>
      <c r="AA283" s="10" t="s">
        <v>248</v>
      </c>
    </row>
    <row r="284" spans="1:27" ht="21" hidden="1" customHeight="1">
      <c r="A284" s="159"/>
      <c r="B284" s="94" t="s">
        <v>183</v>
      </c>
      <c r="C284" s="56" t="s">
        <v>182</v>
      </c>
      <c r="D284" s="122">
        <v>40000</v>
      </c>
      <c r="E284" s="3">
        <f t="shared" si="936"/>
        <v>0</v>
      </c>
      <c r="F284" s="122">
        <v>10000</v>
      </c>
      <c r="G284" s="181">
        <f t="shared" si="1055"/>
        <v>0</v>
      </c>
      <c r="H284" s="5"/>
      <c r="I284" s="5"/>
      <c r="J284" s="5"/>
      <c r="K284" s="122">
        <v>10000</v>
      </c>
      <c r="L284" s="181">
        <f t="shared" si="1056"/>
        <v>0</v>
      </c>
      <c r="M284" s="5"/>
      <c r="N284" s="5"/>
      <c r="O284" s="5"/>
      <c r="P284" s="122">
        <v>10000</v>
      </c>
      <c r="Q284" s="181">
        <f t="shared" si="1057"/>
        <v>0</v>
      </c>
      <c r="R284" s="5"/>
      <c r="S284" s="5"/>
      <c r="T284" s="5"/>
      <c r="U284" s="122">
        <v>10000</v>
      </c>
      <c r="V284" s="181">
        <f t="shared" si="1058"/>
        <v>0</v>
      </c>
      <c r="W284" s="5"/>
      <c r="X284" s="5"/>
      <c r="Y284" s="5"/>
      <c r="AA284" s="10" t="s">
        <v>244</v>
      </c>
    </row>
    <row r="285" spans="1:27" ht="21" hidden="1" customHeight="1">
      <c r="A285" s="160"/>
      <c r="B285" s="94" t="s">
        <v>328</v>
      </c>
      <c r="C285" s="83" t="s">
        <v>182</v>
      </c>
      <c r="D285" s="122">
        <v>500</v>
      </c>
      <c r="E285" s="3">
        <f t="shared" si="936"/>
        <v>0</v>
      </c>
      <c r="F285" s="155">
        <v>0</v>
      </c>
      <c r="G285" s="181">
        <f t="shared" si="1055"/>
        <v>0</v>
      </c>
      <c r="H285" s="5"/>
      <c r="I285" s="5"/>
      <c r="J285" s="5"/>
      <c r="K285" s="122">
        <v>250</v>
      </c>
      <c r="L285" s="181">
        <f t="shared" si="1056"/>
        <v>0</v>
      </c>
      <c r="M285" s="5"/>
      <c r="N285" s="5"/>
      <c r="O285" s="5"/>
      <c r="P285" s="155">
        <v>0</v>
      </c>
      <c r="Q285" s="181">
        <f t="shared" si="1057"/>
        <v>0</v>
      </c>
      <c r="R285" s="5"/>
      <c r="S285" s="5"/>
      <c r="T285" s="5"/>
      <c r="U285" s="122">
        <v>250</v>
      </c>
      <c r="V285" s="181">
        <f t="shared" si="1058"/>
        <v>0</v>
      </c>
      <c r="W285" s="5"/>
      <c r="X285" s="5"/>
      <c r="Y285" s="5"/>
      <c r="AA285" s="10" t="s">
        <v>244</v>
      </c>
    </row>
    <row r="286" spans="1:27" ht="21" hidden="1" customHeight="1">
      <c r="A286" s="160"/>
      <c r="B286" s="94" t="s">
        <v>329</v>
      </c>
      <c r="C286" s="83" t="s">
        <v>182</v>
      </c>
      <c r="D286" s="122">
        <v>3500</v>
      </c>
      <c r="E286" s="3">
        <f t="shared" si="936"/>
        <v>0</v>
      </c>
      <c r="F286" s="155">
        <v>0</v>
      </c>
      <c r="G286" s="181">
        <f t="shared" si="1055"/>
        <v>0</v>
      </c>
      <c r="H286" s="5"/>
      <c r="I286" s="5"/>
      <c r="J286" s="5"/>
      <c r="K286" s="122">
        <v>3500</v>
      </c>
      <c r="L286" s="181">
        <f t="shared" si="1056"/>
        <v>0</v>
      </c>
      <c r="M286" s="5"/>
      <c r="N286" s="5"/>
      <c r="O286" s="5"/>
      <c r="P286" s="155">
        <v>0</v>
      </c>
      <c r="Q286" s="181">
        <f t="shared" si="1057"/>
        <v>0</v>
      </c>
      <c r="R286" s="5"/>
      <c r="S286" s="5"/>
      <c r="T286" s="5"/>
      <c r="U286" s="155">
        <v>0</v>
      </c>
      <c r="V286" s="181">
        <f t="shared" si="1058"/>
        <v>0</v>
      </c>
      <c r="W286" s="5"/>
      <c r="X286" s="5"/>
      <c r="Y286" s="5"/>
      <c r="AA286" s="10" t="s">
        <v>244</v>
      </c>
    </row>
    <row r="287" spans="1:27" ht="21" hidden="1" customHeight="1">
      <c r="A287" s="160"/>
      <c r="B287" s="161" t="s">
        <v>186</v>
      </c>
      <c r="C287" s="83" t="s">
        <v>82</v>
      </c>
      <c r="D287" s="163">
        <v>10</v>
      </c>
      <c r="E287" s="3">
        <f t="shared" si="936"/>
        <v>0</v>
      </c>
      <c r="F287" s="163">
        <v>5</v>
      </c>
      <c r="G287" s="5">
        <f>SUM(G288)</f>
        <v>0</v>
      </c>
      <c r="H287" s="5">
        <f t="shared" ref="H287" si="1059">SUM(H288)</f>
        <v>0</v>
      </c>
      <c r="I287" s="5">
        <f t="shared" ref="I287" si="1060">SUM(I288)</f>
        <v>0</v>
      </c>
      <c r="J287" s="5">
        <f t="shared" ref="J287" si="1061">SUM(J288)</f>
        <v>0</v>
      </c>
      <c r="K287" s="223">
        <v>0</v>
      </c>
      <c r="L287" s="5">
        <f>SUM(L288)</f>
        <v>0</v>
      </c>
      <c r="M287" s="5">
        <f t="shared" ref="M287" si="1062">SUM(M288)</f>
        <v>0</v>
      </c>
      <c r="N287" s="5">
        <f t="shared" ref="N287" si="1063">SUM(N288)</f>
        <v>0</v>
      </c>
      <c r="O287" s="5">
        <f t="shared" ref="O287" si="1064">SUM(O288)</f>
        <v>0</v>
      </c>
      <c r="P287" s="163">
        <v>5</v>
      </c>
      <c r="Q287" s="5">
        <f>SUM(Q288)</f>
        <v>0</v>
      </c>
      <c r="R287" s="5">
        <f t="shared" ref="R287" si="1065">SUM(R288)</f>
        <v>0</v>
      </c>
      <c r="S287" s="5">
        <f t="shared" ref="S287" si="1066">SUM(S288)</f>
        <v>0</v>
      </c>
      <c r="T287" s="5">
        <f t="shared" ref="T287" si="1067">SUM(T288)</f>
        <v>0</v>
      </c>
      <c r="U287" s="223">
        <v>0</v>
      </c>
      <c r="V287" s="5">
        <f>SUM(V288)</f>
        <v>0</v>
      </c>
      <c r="W287" s="5">
        <f t="shared" ref="W287:Y287" si="1068">SUM(W288)</f>
        <v>0</v>
      </c>
      <c r="X287" s="5">
        <f t="shared" si="1068"/>
        <v>0</v>
      </c>
      <c r="Y287" s="5">
        <f t="shared" si="1068"/>
        <v>0</v>
      </c>
      <c r="Z287" s="13" t="s">
        <v>471</v>
      </c>
      <c r="AA287" s="10"/>
    </row>
    <row r="288" spans="1:27" ht="21" hidden="1" customHeight="1">
      <c r="A288" s="114"/>
      <c r="B288" s="114" t="s">
        <v>330</v>
      </c>
      <c r="C288" s="51" t="s">
        <v>82</v>
      </c>
      <c r="D288" s="163">
        <v>10</v>
      </c>
      <c r="E288" s="3">
        <f t="shared" si="936"/>
        <v>0</v>
      </c>
      <c r="F288" s="163">
        <v>5</v>
      </c>
      <c r="G288" s="181">
        <f t="shared" ref="G288" si="1069">SUM(H288:J288)</f>
        <v>0</v>
      </c>
      <c r="H288" s="5"/>
      <c r="I288" s="5"/>
      <c r="J288" s="5"/>
      <c r="K288" s="223">
        <v>0</v>
      </c>
      <c r="L288" s="181">
        <f t="shared" ref="L288" si="1070">SUM(M288:O288)</f>
        <v>0</v>
      </c>
      <c r="M288" s="5"/>
      <c r="N288" s="5"/>
      <c r="O288" s="5"/>
      <c r="P288" s="163">
        <v>5</v>
      </c>
      <c r="Q288" s="181">
        <f t="shared" ref="Q288" si="1071">SUM(R288:T288)</f>
        <v>0</v>
      </c>
      <c r="R288" s="5"/>
      <c r="S288" s="5"/>
      <c r="T288" s="5"/>
      <c r="U288" s="223">
        <v>0</v>
      </c>
      <c r="V288" s="181">
        <f t="shared" ref="V288" si="1072">SUM(W288:Y288)</f>
        <v>0</v>
      </c>
      <c r="W288" s="5"/>
      <c r="X288" s="5"/>
      <c r="Y288" s="5"/>
      <c r="AA288" s="10" t="s">
        <v>244</v>
      </c>
    </row>
    <row r="289" spans="1:27" ht="21" hidden="1" customHeight="1">
      <c r="A289" s="162" t="s">
        <v>433</v>
      </c>
      <c r="B289" s="162" t="s">
        <v>331</v>
      </c>
      <c r="C289" s="90" t="s">
        <v>184</v>
      </c>
      <c r="D289" s="224">
        <f>D290+D293+D294</f>
        <v>160</v>
      </c>
      <c r="E289" s="3">
        <f t="shared" si="936"/>
        <v>0</v>
      </c>
      <c r="F289" s="224">
        <f t="shared" ref="F289" si="1073">F290+F293+F294</f>
        <v>44</v>
      </c>
      <c r="G289" s="5">
        <f>SUM(G290,G293,G294)</f>
        <v>0</v>
      </c>
      <c r="H289" s="5">
        <f t="shared" ref="H289" si="1074">SUM(H290,H293,H294)</f>
        <v>0</v>
      </c>
      <c r="I289" s="5">
        <f t="shared" ref="I289" si="1075">SUM(I290,I293,I294)</f>
        <v>0</v>
      </c>
      <c r="J289" s="5">
        <f t="shared" ref="J289" si="1076">SUM(J290,J293,J294)</f>
        <v>0</v>
      </c>
      <c r="K289" s="224">
        <f t="shared" ref="K289" si="1077">K290+K293+K294</f>
        <v>40</v>
      </c>
      <c r="L289" s="5">
        <f>SUM(L290,L293,L294)</f>
        <v>0</v>
      </c>
      <c r="M289" s="5">
        <f t="shared" ref="M289" si="1078">SUM(M290,M293,M294)</f>
        <v>0</v>
      </c>
      <c r="N289" s="5">
        <f t="shared" ref="N289" si="1079">SUM(N290,N293,N294)</f>
        <v>0</v>
      </c>
      <c r="O289" s="5">
        <f t="shared" ref="O289" si="1080">SUM(O290,O293,O294)</f>
        <v>0</v>
      </c>
      <c r="P289" s="224">
        <f t="shared" ref="P289" si="1081">P290+P293+P294</f>
        <v>38</v>
      </c>
      <c r="Q289" s="5">
        <f>SUM(Q290,Q293,Q294)</f>
        <v>0</v>
      </c>
      <c r="R289" s="5">
        <f t="shared" ref="R289" si="1082">SUM(R290,R293,R294)</f>
        <v>0</v>
      </c>
      <c r="S289" s="5">
        <f t="shared" ref="S289" si="1083">SUM(S290,S293,S294)</f>
        <v>0</v>
      </c>
      <c r="T289" s="5">
        <f t="shared" ref="T289" si="1084">SUM(T290,T293,T294)</f>
        <v>0</v>
      </c>
      <c r="U289" s="224">
        <f t="shared" ref="U289" si="1085">U290+U293+U294</f>
        <v>38</v>
      </c>
      <c r="V289" s="5">
        <f>SUM(V290,V293,V294)</f>
        <v>0</v>
      </c>
      <c r="W289" s="5">
        <f t="shared" ref="W289:Y289" si="1086">SUM(W290,W293,W294)</f>
        <v>0</v>
      </c>
      <c r="X289" s="5">
        <f t="shared" si="1086"/>
        <v>0</v>
      </c>
      <c r="Y289" s="5">
        <f t="shared" si="1086"/>
        <v>0</v>
      </c>
      <c r="Z289" s="13" t="s">
        <v>472</v>
      </c>
      <c r="AA289" s="10"/>
    </row>
    <row r="290" spans="1:27" ht="21" hidden="1" customHeight="1">
      <c r="A290" s="160"/>
      <c r="B290" s="105" t="s">
        <v>215</v>
      </c>
      <c r="C290" s="83" t="s">
        <v>185</v>
      </c>
      <c r="D290" s="120">
        <v>8</v>
      </c>
      <c r="E290" s="3">
        <f t="shared" si="936"/>
        <v>0</v>
      </c>
      <c r="F290" s="120">
        <v>8</v>
      </c>
      <c r="G290" s="5">
        <f>SUM(G291:G292)</f>
        <v>0</v>
      </c>
      <c r="H290" s="5">
        <f t="shared" ref="H290" si="1087">SUM(H291:H292)</f>
        <v>0</v>
      </c>
      <c r="I290" s="5">
        <f t="shared" ref="I290" si="1088">SUM(I291:I292)</f>
        <v>0</v>
      </c>
      <c r="J290" s="5">
        <f t="shared" ref="J290" si="1089">SUM(J291:J292)</f>
        <v>0</v>
      </c>
      <c r="K290" s="120">
        <v>0</v>
      </c>
      <c r="L290" s="5">
        <f>SUM(L291:L292)</f>
        <v>0</v>
      </c>
      <c r="M290" s="5">
        <f t="shared" ref="M290" si="1090">SUM(M291:M292)</f>
        <v>0</v>
      </c>
      <c r="N290" s="5">
        <f t="shared" ref="N290" si="1091">SUM(N291:N292)</f>
        <v>0</v>
      </c>
      <c r="O290" s="5">
        <f t="shared" ref="O290" si="1092">SUM(O291:O292)</f>
        <v>0</v>
      </c>
      <c r="P290" s="120">
        <v>0</v>
      </c>
      <c r="Q290" s="5">
        <f>SUM(Q291:Q292)</f>
        <v>0</v>
      </c>
      <c r="R290" s="5">
        <f t="shared" ref="R290" si="1093">SUM(R291:R292)</f>
        <v>0</v>
      </c>
      <c r="S290" s="5">
        <f t="shared" ref="S290" si="1094">SUM(S291:S292)</f>
        <v>0</v>
      </c>
      <c r="T290" s="5">
        <f t="shared" ref="T290" si="1095">SUM(T291:T292)</f>
        <v>0</v>
      </c>
      <c r="U290" s="120">
        <v>0</v>
      </c>
      <c r="V290" s="5">
        <f>SUM(V291:V292)</f>
        <v>0</v>
      </c>
      <c r="W290" s="5">
        <f t="shared" ref="W290:Y290" si="1096">SUM(W291:W292)</f>
        <v>0</v>
      </c>
      <c r="X290" s="5">
        <f t="shared" si="1096"/>
        <v>0</v>
      </c>
      <c r="Y290" s="5">
        <f t="shared" si="1096"/>
        <v>0</v>
      </c>
      <c r="Z290" s="13" t="s">
        <v>474</v>
      </c>
      <c r="AA290" s="10"/>
    </row>
    <row r="291" spans="1:27" ht="34.5" hidden="1">
      <c r="A291" s="96"/>
      <c r="B291" s="96" t="s">
        <v>332</v>
      </c>
      <c r="C291" s="83" t="s">
        <v>185</v>
      </c>
      <c r="D291" s="120">
        <v>8</v>
      </c>
      <c r="E291" s="3">
        <f t="shared" si="936"/>
        <v>0</v>
      </c>
      <c r="F291" s="120">
        <v>8</v>
      </c>
      <c r="G291" s="181">
        <f t="shared" ref="G291:G293" si="1097">SUM(H291:J291)</f>
        <v>0</v>
      </c>
      <c r="H291" s="5"/>
      <c r="I291" s="5"/>
      <c r="J291" s="5"/>
      <c r="K291" s="120">
        <v>0</v>
      </c>
      <c r="L291" s="181">
        <f t="shared" ref="L291:L293" si="1098">SUM(M291:O291)</f>
        <v>0</v>
      </c>
      <c r="M291" s="5"/>
      <c r="N291" s="5"/>
      <c r="O291" s="5"/>
      <c r="P291" s="120">
        <v>0</v>
      </c>
      <c r="Q291" s="181">
        <f t="shared" ref="Q291:Q293" si="1099">SUM(R291:T291)</f>
        <v>0</v>
      </c>
      <c r="R291" s="5"/>
      <c r="S291" s="5"/>
      <c r="T291" s="5"/>
      <c r="U291" s="120">
        <v>0</v>
      </c>
      <c r="V291" s="181">
        <f t="shared" ref="V291:V293" si="1100">SUM(W291:Y291)</f>
        <v>0</v>
      </c>
      <c r="W291" s="5"/>
      <c r="X291" s="5"/>
      <c r="Y291" s="5"/>
      <c r="AA291" s="10" t="s">
        <v>248</v>
      </c>
    </row>
    <row r="292" spans="1:27" hidden="1">
      <c r="A292" s="96"/>
      <c r="B292" s="96" t="s">
        <v>333</v>
      </c>
      <c r="C292" s="83" t="s">
        <v>185</v>
      </c>
      <c r="D292" s="120">
        <v>8</v>
      </c>
      <c r="E292" s="3">
        <f t="shared" si="936"/>
        <v>0</v>
      </c>
      <c r="F292" s="120">
        <v>8</v>
      </c>
      <c r="G292" s="181">
        <f t="shared" si="1097"/>
        <v>0</v>
      </c>
      <c r="H292" s="5"/>
      <c r="I292" s="5"/>
      <c r="J292" s="5"/>
      <c r="K292" s="120">
        <v>0</v>
      </c>
      <c r="L292" s="181">
        <f t="shared" si="1098"/>
        <v>0</v>
      </c>
      <c r="M292" s="5"/>
      <c r="N292" s="5"/>
      <c r="O292" s="5"/>
      <c r="P292" s="120">
        <v>0</v>
      </c>
      <c r="Q292" s="181">
        <f t="shared" si="1099"/>
        <v>0</v>
      </c>
      <c r="R292" s="5"/>
      <c r="S292" s="5"/>
      <c r="T292" s="5"/>
      <c r="U292" s="120">
        <v>0</v>
      </c>
      <c r="V292" s="181">
        <f t="shared" si="1100"/>
        <v>0</v>
      </c>
      <c r="W292" s="5"/>
      <c r="X292" s="5"/>
      <c r="Y292" s="5"/>
      <c r="AA292" s="10" t="s">
        <v>248</v>
      </c>
    </row>
    <row r="293" spans="1:27" ht="34.5" hidden="1">
      <c r="A293" s="156"/>
      <c r="B293" s="94" t="s">
        <v>216</v>
      </c>
      <c r="C293" s="56" t="s">
        <v>22</v>
      </c>
      <c r="D293" s="122">
        <v>24</v>
      </c>
      <c r="E293" s="3">
        <f t="shared" si="936"/>
        <v>0</v>
      </c>
      <c r="F293" s="122">
        <v>6</v>
      </c>
      <c r="G293" s="181">
        <f t="shared" si="1097"/>
        <v>0</v>
      </c>
      <c r="H293" s="5"/>
      <c r="I293" s="5"/>
      <c r="J293" s="5"/>
      <c r="K293" s="122">
        <v>6</v>
      </c>
      <c r="L293" s="181">
        <f t="shared" si="1098"/>
        <v>0</v>
      </c>
      <c r="M293" s="5"/>
      <c r="N293" s="5"/>
      <c r="O293" s="5"/>
      <c r="P293" s="122">
        <v>6</v>
      </c>
      <c r="Q293" s="181">
        <f t="shared" si="1099"/>
        <v>0</v>
      </c>
      <c r="R293" s="5"/>
      <c r="S293" s="5"/>
      <c r="T293" s="5"/>
      <c r="U293" s="122">
        <v>6</v>
      </c>
      <c r="V293" s="181">
        <f t="shared" si="1100"/>
        <v>0</v>
      </c>
      <c r="W293" s="5"/>
      <c r="X293" s="5"/>
      <c r="Y293" s="5"/>
      <c r="AA293" s="10" t="s">
        <v>248</v>
      </c>
    </row>
    <row r="294" spans="1:27" hidden="1">
      <c r="A294" s="156"/>
      <c r="B294" s="140" t="s">
        <v>334</v>
      </c>
      <c r="C294" s="133" t="s">
        <v>22</v>
      </c>
      <c r="D294" s="163">
        <v>128</v>
      </c>
      <c r="E294" s="3">
        <f t="shared" si="936"/>
        <v>0</v>
      </c>
      <c r="F294" s="163">
        <v>30</v>
      </c>
      <c r="G294" s="5">
        <f>SUM(G295)</f>
        <v>0</v>
      </c>
      <c r="H294" s="5">
        <f t="shared" ref="H294" si="1101">SUM(H295)</f>
        <v>0</v>
      </c>
      <c r="I294" s="5">
        <f t="shared" ref="I294" si="1102">SUM(I295)</f>
        <v>0</v>
      </c>
      <c r="J294" s="5">
        <f t="shared" ref="J294" si="1103">SUM(J295)</f>
        <v>0</v>
      </c>
      <c r="K294" s="163">
        <v>34</v>
      </c>
      <c r="L294" s="5">
        <f>SUM(L295)</f>
        <v>0</v>
      </c>
      <c r="M294" s="5">
        <f t="shared" ref="M294" si="1104">SUM(M295)</f>
        <v>0</v>
      </c>
      <c r="N294" s="5">
        <f t="shared" ref="N294" si="1105">SUM(N295)</f>
        <v>0</v>
      </c>
      <c r="O294" s="5">
        <f t="shared" ref="O294" si="1106">SUM(O295)</f>
        <v>0</v>
      </c>
      <c r="P294" s="163">
        <v>32</v>
      </c>
      <c r="Q294" s="5">
        <f>SUM(Q295)</f>
        <v>0</v>
      </c>
      <c r="R294" s="5">
        <f t="shared" ref="R294" si="1107">SUM(R295)</f>
        <v>0</v>
      </c>
      <c r="S294" s="5">
        <f t="shared" ref="S294" si="1108">SUM(S295)</f>
        <v>0</v>
      </c>
      <c r="T294" s="5">
        <f t="shared" ref="T294" si="1109">SUM(T295)</f>
        <v>0</v>
      </c>
      <c r="U294" s="163">
        <v>32</v>
      </c>
      <c r="V294" s="5">
        <f>SUM(V295)</f>
        <v>0</v>
      </c>
      <c r="W294" s="5">
        <f t="shared" ref="W294:Y294" si="1110">SUM(W295)</f>
        <v>0</v>
      </c>
      <c r="X294" s="5">
        <f t="shared" si="1110"/>
        <v>0</v>
      </c>
      <c r="Y294" s="5">
        <f t="shared" si="1110"/>
        <v>0</v>
      </c>
      <c r="Z294" s="13" t="s">
        <v>473</v>
      </c>
      <c r="AA294" s="10"/>
    </row>
    <row r="295" spans="1:27" s="63" customFormat="1" ht="34.5" hidden="1">
      <c r="A295" s="57"/>
      <c r="B295" s="96" t="s">
        <v>335</v>
      </c>
      <c r="C295" s="133" t="s">
        <v>22</v>
      </c>
      <c r="D295" s="163">
        <v>128</v>
      </c>
      <c r="E295" s="3">
        <f t="shared" si="936"/>
        <v>0</v>
      </c>
      <c r="F295" s="163">
        <v>30</v>
      </c>
      <c r="G295" s="181">
        <f t="shared" ref="G295" si="1111">SUM(H295:J295)</f>
        <v>0</v>
      </c>
      <c r="H295" s="5"/>
      <c r="I295" s="5"/>
      <c r="J295" s="5"/>
      <c r="K295" s="163">
        <v>34</v>
      </c>
      <c r="L295" s="181">
        <f t="shared" ref="L295" si="1112">SUM(M295:O295)</f>
        <v>0</v>
      </c>
      <c r="M295" s="5"/>
      <c r="N295" s="5"/>
      <c r="O295" s="5"/>
      <c r="P295" s="163">
        <v>32</v>
      </c>
      <c r="Q295" s="181">
        <f t="shared" ref="Q295" si="1113">SUM(R295:T295)</f>
        <v>0</v>
      </c>
      <c r="R295" s="5"/>
      <c r="S295" s="5"/>
      <c r="T295" s="5"/>
      <c r="U295" s="163">
        <v>32</v>
      </c>
      <c r="V295" s="181">
        <f t="shared" ref="V295" si="1114">SUM(W295:Y295)</f>
        <v>0</v>
      </c>
      <c r="W295" s="5"/>
      <c r="X295" s="5"/>
      <c r="Y295" s="5"/>
      <c r="Z295" s="13"/>
      <c r="AA295" s="61" t="s">
        <v>248</v>
      </c>
    </row>
    <row r="296" spans="1:27" s="63" customFormat="1" ht="34.5" hidden="1">
      <c r="A296" s="156"/>
      <c r="B296" s="162" t="s">
        <v>214</v>
      </c>
      <c r="C296" s="56"/>
      <c r="D296" s="122"/>
      <c r="E296" s="5"/>
      <c r="F296" s="122"/>
      <c r="G296" s="177"/>
      <c r="H296" s="5"/>
      <c r="I296" s="5"/>
      <c r="J296" s="5"/>
      <c r="K296" s="122"/>
      <c r="L296" s="177"/>
      <c r="M296" s="5"/>
      <c r="N296" s="5"/>
      <c r="O296" s="5"/>
      <c r="P296" s="122"/>
      <c r="Q296" s="177"/>
      <c r="R296" s="5"/>
      <c r="S296" s="5"/>
      <c r="T296" s="5"/>
      <c r="U296" s="122"/>
      <c r="V296" s="177"/>
      <c r="W296" s="5"/>
      <c r="X296" s="5"/>
      <c r="Y296" s="5"/>
      <c r="Z296" s="13"/>
      <c r="AA296" s="61"/>
    </row>
    <row r="297" spans="1:27" s="63" customFormat="1" hidden="1">
      <c r="A297" s="94"/>
      <c r="B297" s="60" t="s">
        <v>217</v>
      </c>
      <c r="C297" s="56" t="s">
        <v>142</v>
      </c>
      <c r="D297" s="203">
        <f>D298+D299</f>
        <v>306500</v>
      </c>
      <c r="E297" s="3">
        <f t="shared" ref="E297:E310" si="1115">SUM(G297+L297+Q297+V297)</f>
        <v>0</v>
      </c>
      <c r="F297" s="203">
        <f t="shared" ref="F297" si="1116">F298+F299</f>
        <v>76625</v>
      </c>
      <c r="G297" s="5">
        <f>SUM(G298:G299)</f>
        <v>0</v>
      </c>
      <c r="H297" s="5">
        <f t="shared" ref="H297" si="1117">SUM(H298:H299)</f>
        <v>0</v>
      </c>
      <c r="I297" s="5">
        <f t="shared" ref="I297" si="1118">SUM(I298:I299)</f>
        <v>0</v>
      </c>
      <c r="J297" s="5">
        <f t="shared" ref="J297" si="1119">SUM(J298:J299)</f>
        <v>0</v>
      </c>
      <c r="K297" s="203">
        <f t="shared" ref="K297" si="1120">K298+K299</f>
        <v>76625</v>
      </c>
      <c r="L297" s="5">
        <f>SUM(L298:L299)</f>
        <v>0</v>
      </c>
      <c r="M297" s="5">
        <f t="shared" ref="M297" si="1121">SUM(M298:M299)</f>
        <v>0</v>
      </c>
      <c r="N297" s="5">
        <f t="shared" ref="N297" si="1122">SUM(N298:N299)</f>
        <v>0</v>
      </c>
      <c r="O297" s="5">
        <f t="shared" ref="O297" si="1123">SUM(O298:O299)</f>
        <v>0</v>
      </c>
      <c r="P297" s="203">
        <f t="shared" ref="P297" si="1124">P298+P299</f>
        <v>76625</v>
      </c>
      <c r="Q297" s="5">
        <f>SUM(Q298:Q299)</f>
        <v>0</v>
      </c>
      <c r="R297" s="5">
        <f t="shared" ref="R297" si="1125">SUM(R298:R299)</f>
        <v>0</v>
      </c>
      <c r="S297" s="5">
        <f t="shared" ref="S297" si="1126">SUM(S298:S299)</f>
        <v>0</v>
      </c>
      <c r="T297" s="5">
        <f t="shared" ref="T297" si="1127">SUM(T298:T299)</f>
        <v>0</v>
      </c>
      <c r="U297" s="203">
        <f t="shared" ref="U297" si="1128">U298+U299</f>
        <v>76625</v>
      </c>
      <c r="V297" s="5">
        <f>SUM(V298:V299)</f>
        <v>0</v>
      </c>
      <c r="W297" s="5">
        <f t="shared" ref="W297:Y297" si="1129">SUM(W298:W299)</f>
        <v>0</v>
      </c>
      <c r="X297" s="5">
        <f t="shared" si="1129"/>
        <v>0</v>
      </c>
      <c r="Y297" s="5">
        <f t="shared" si="1129"/>
        <v>0</v>
      </c>
      <c r="Z297" s="13" t="s">
        <v>432</v>
      </c>
      <c r="AA297" s="61"/>
    </row>
    <row r="298" spans="1:27" s="63" customFormat="1" hidden="1">
      <c r="A298" s="62"/>
      <c r="B298" s="62" t="s">
        <v>187</v>
      </c>
      <c r="C298" s="56" t="s">
        <v>142</v>
      </c>
      <c r="D298" s="203">
        <v>276500</v>
      </c>
      <c r="E298" s="3">
        <f t="shared" si="1115"/>
        <v>0</v>
      </c>
      <c r="F298" s="225">
        <v>69125</v>
      </c>
      <c r="G298" s="181">
        <f t="shared" ref="G298:G299" si="1130">SUM(H298:J298)</f>
        <v>0</v>
      </c>
      <c r="H298" s="5"/>
      <c r="I298" s="5"/>
      <c r="J298" s="5"/>
      <c r="K298" s="225">
        <v>69125</v>
      </c>
      <c r="L298" s="181">
        <f t="shared" ref="L298:L299" si="1131">SUM(M298:O298)</f>
        <v>0</v>
      </c>
      <c r="M298" s="5"/>
      <c r="N298" s="5"/>
      <c r="O298" s="5"/>
      <c r="P298" s="225">
        <v>69125</v>
      </c>
      <c r="Q298" s="181">
        <f t="shared" ref="Q298:Q299" si="1132">SUM(R298:T298)</f>
        <v>0</v>
      </c>
      <c r="R298" s="5"/>
      <c r="S298" s="5"/>
      <c r="T298" s="5"/>
      <c r="U298" s="225">
        <v>69125</v>
      </c>
      <c r="V298" s="181">
        <f t="shared" ref="V298:V299" si="1133">SUM(W298:Y298)</f>
        <v>0</v>
      </c>
      <c r="W298" s="5"/>
      <c r="X298" s="5"/>
      <c r="Y298" s="5"/>
      <c r="Z298" s="13"/>
      <c r="AA298" s="61" t="s">
        <v>248</v>
      </c>
    </row>
    <row r="299" spans="1:27" s="63" customFormat="1" hidden="1">
      <c r="A299" s="62"/>
      <c r="B299" s="62" t="s">
        <v>208</v>
      </c>
      <c r="C299" s="56" t="s">
        <v>114</v>
      </c>
      <c r="D299" s="122">
        <v>30000</v>
      </c>
      <c r="E299" s="3">
        <f t="shared" si="1115"/>
        <v>0</v>
      </c>
      <c r="F299" s="122">
        <v>7500</v>
      </c>
      <c r="G299" s="181">
        <f t="shared" si="1130"/>
        <v>0</v>
      </c>
      <c r="H299" s="5"/>
      <c r="I299" s="5"/>
      <c r="J299" s="5"/>
      <c r="K299" s="122">
        <v>7500</v>
      </c>
      <c r="L299" s="181">
        <f t="shared" si="1131"/>
        <v>0</v>
      </c>
      <c r="M299" s="5"/>
      <c r="N299" s="5"/>
      <c r="O299" s="5"/>
      <c r="P299" s="122">
        <v>7500</v>
      </c>
      <c r="Q299" s="181">
        <f t="shared" si="1132"/>
        <v>0</v>
      </c>
      <c r="R299" s="5"/>
      <c r="S299" s="5"/>
      <c r="T299" s="5"/>
      <c r="U299" s="122">
        <v>7500</v>
      </c>
      <c r="V299" s="181">
        <f t="shared" si="1133"/>
        <v>0</v>
      </c>
      <c r="W299" s="5"/>
      <c r="X299" s="5"/>
      <c r="Y299" s="5"/>
      <c r="Z299" s="13"/>
      <c r="AA299" s="61" t="s">
        <v>246</v>
      </c>
    </row>
    <row r="300" spans="1:27" s="63" customFormat="1" ht="34.5" hidden="1">
      <c r="A300" s="94"/>
      <c r="B300" s="60" t="s">
        <v>218</v>
      </c>
      <c r="C300" s="56" t="s">
        <v>22</v>
      </c>
      <c r="D300" s="122">
        <v>4</v>
      </c>
      <c r="E300" s="3">
        <f t="shared" si="1115"/>
        <v>0</v>
      </c>
      <c r="F300" s="122">
        <v>0</v>
      </c>
      <c r="G300" s="5">
        <f>SUM(G301:G302)</f>
        <v>0</v>
      </c>
      <c r="H300" s="5">
        <f t="shared" ref="H300" si="1134">SUM(H301:H302)</f>
        <v>0</v>
      </c>
      <c r="I300" s="5">
        <f t="shared" ref="I300" si="1135">SUM(I301:I302)</f>
        <v>0</v>
      </c>
      <c r="J300" s="5">
        <f t="shared" ref="J300" si="1136">SUM(J301:J302)</f>
        <v>0</v>
      </c>
      <c r="K300" s="122">
        <v>1</v>
      </c>
      <c r="L300" s="5">
        <f>SUM(L301:L302)</f>
        <v>0</v>
      </c>
      <c r="M300" s="5">
        <f t="shared" ref="M300" si="1137">SUM(M301:M302)</f>
        <v>0</v>
      </c>
      <c r="N300" s="5">
        <f t="shared" ref="N300" si="1138">SUM(N301:N302)</f>
        <v>0</v>
      </c>
      <c r="O300" s="5">
        <f t="shared" ref="O300" si="1139">SUM(O301:O302)</f>
        <v>0</v>
      </c>
      <c r="P300" s="122">
        <v>2</v>
      </c>
      <c r="Q300" s="5">
        <f>SUM(Q301:Q302)</f>
        <v>0</v>
      </c>
      <c r="R300" s="5">
        <f t="shared" ref="R300" si="1140">SUM(R301:R302)</f>
        <v>0</v>
      </c>
      <c r="S300" s="5">
        <f t="shared" ref="S300" si="1141">SUM(S301:S302)</f>
        <v>0</v>
      </c>
      <c r="T300" s="5">
        <f t="shared" ref="T300" si="1142">SUM(T301:T302)</f>
        <v>0</v>
      </c>
      <c r="U300" s="122">
        <v>1</v>
      </c>
      <c r="V300" s="5">
        <f>SUM(V301:V302)</f>
        <v>0</v>
      </c>
      <c r="W300" s="5">
        <f t="shared" ref="W300:Y300" si="1143">SUM(W301:W302)</f>
        <v>0</v>
      </c>
      <c r="X300" s="5">
        <f t="shared" si="1143"/>
        <v>0</v>
      </c>
      <c r="Y300" s="5">
        <f t="shared" si="1143"/>
        <v>0</v>
      </c>
      <c r="Z300" s="13" t="s">
        <v>479</v>
      </c>
      <c r="AA300" s="61"/>
    </row>
    <row r="301" spans="1:27" s="63" customFormat="1" ht="34.5" hidden="1">
      <c r="A301" s="164"/>
      <c r="B301" s="165" t="s">
        <v>336</v>
      </c>
      <c r="C301" s="226" t="s">
        <v>22</v>
      </c>
      <c r="D301" s="227">
        <v>2</v>
      </c>
      <c r="E301" s="3">
        <f t="shared" si="1115"/>
        <v>0</v>
      </c>
      <c r="F301" s="228">
        <v>0</v>
      </c>
      <c r="G301" s="181">
        <f t="shared" ref="G301:G306" si="1144">SUM(H301:J301)</f>
        <v>0</v>
      </c>
      <c r="H301" s="5"/>
      <c r="I301" s="5"/>
      <c r="J301" s="5"/>
      <c r="K301" s="229">
        <v>1</v>
      </c>
      <c r="L301" s="181">
        <f t="shared" ref="L301:L306" si="1145">SUM(M301:O301)</f>
        <v>0</v>
      </c>
      <c r="M301" s="5"/>
      <c r="N301" s="5"/>
      <c r="O301" s="5"/>
      <c r="P301" s="229">
        <v>1</v>
      </c>
      <c r="Q301" s="181">
        <f t="shared" ref="Q301:Q306" si="1146">SUM(R301:T301)</f>
        <v>0</v>
      </c>
      <c r="R301" s="5"/>
      <c r="S301" s="5"/>
      <c r="T301" s="5"/>
      <c r="U301" s="229">
        <v>0</v>
      </c>
      <c r="V301" s="181">
        <f t="shared" ref="V301:V306" si="1147">SUM(W301:Y301)</f>
        <v>0</v>
      </c>
      <c r="W301" s="5"/>
      <c r="X301" s="5"/>
      <c r="Y301" s="5"/>
      <c r="Z301" s="13"/>
      <c r="AA301" s="61" t="s">
        <v>248</v>
      </c>
    </row>
    <row r="302" spans="1:27" s="63" customFormat="1" ht="34.5" hidden="1">
      <c r="A302" s="164"/>
      <c r="B302" s="165" t="s">
        <v>337</v>
      </c>
      <c r="C302" s="226" t="s">
        <v>22</v>
      </c>
      <c r="D302" s="227">
        <v>2</v>
      </c>
      <c r="E302" s="3">
        <f t="shared" si="1115"/>
        <v>0</v>
      </c>
      <c r="F302" s="229">
        <v>0</v>
      </c>
      <c r="G302" s="181">
        <f t="shared" si="1144"/>
        <v>0</v>
      </c>
      <c r="H302" s="5"/>
      <c r="I302" s="5"/>
      <c r="J302" s="5"/>
      <c r="K302" s="228">
        <v>0</v>
      </c>
      <c r="L302" s="181">
        <f t="shared" si="1145"/>
        <v>0</v>
      </c>
      <c r="M302" s="5"/>
      <c r="N302" s="5"/>
      <c r="O302" s="5"/>
      <c r="P302" s="228">
        <v>1</v>
      </c>
      <c r="Q302" s="181">
        <f t="shared" si="1146"/>
        <v>0</v>
      </c>
      <c r="R302" s="5"/>
      <c r="S302" s="5"/>
      <c r="T302" s="5"/>
      <c r="U302" s="229">
        <v>1</v>
      </c>
      <c r="V302" s="181">
        <f t="shared" si="1147"/>
        <v>0</v>
      </c>
      <c r="W302" s="5"/>
      <c r="X302" s="5"/>
      <c r="Y302" s="5"/>
      <c r="Z302" s="13"/>
      <c r="AA302" s="61" t="s">
        <v>248</v>
      </c>
    </row>
    <row r="303" spans="1:27" s="63" customFormat="1" ht="34.5" hidden="1">
      <c r="A303" s="166"/>
      <c r="B303" s="60" t="s">
        <v>338</v>
      </c>
      <c r="C303" s="56" t="s">
        <v>22</v>
      </c>
      <c r="D303" s="122">
        <v>1</v>
      </c>
      <c r="E303" s="3">
        <f t="shared" si="1115"/>
        <v>0</v>
      </c>
      <c r="F303" s="122">
        <v>0</v>
      </c>
      <c r="G303" s="181">
        <f>SUM(G304)</f>
        <v>0</v>
      </c>
      <c r="H303" s="181">
        <f t="shared" ref="H303" si="1148">SUM(H304)</f>
        <v>0</v>
      </c>
      <c r="I303" s="181">
        <f t="shared" ref="I303" si="1149">SUM(I304)</f>
        <v>0</v>
      </c>
      <c r="J303" s="181">
        <f t="shared" ref="J303" si="1150">SUM(J304)</f>
        <v>0</v>
      </c>
      <c r="K303" s="122">
        <v>1</v>
      </c>
      <c r="L303" s="181">
        <f>SUM(L304)</f>
        <v>0</v>
      </c>
      <c r="M303" s="181">
        <f t="shared" ref="M303" si="1151">SUM(M304)</f>
        <v>0</v>
      </c>
      <c r="N303" s="181">
        <f t="shared" ref="N303" si="1152">SUM(N304)</f>
        <v>0</v>
      </c>
      <c r="O303" s="181">
        <f t="shared" ref="O303" si="1153">SUM(O304)</f>
        <v>0</v>
      </c>
      <c r="P303" s="122">
        <v>0</v>
      </c>
      <c r="Q303" s="181">
        <f>SUM(Q304)</f>
        <v>0</v>
      </c>
      <c r="R303" s="181">
        <f t="shared" ref="R303" si="1154">SUM(R304)</f>
        <v>0</v>
      </c>
      <c r="S303" s="181">
        <f t="shared" ref="S303" si="1155">SUM(S304)</f>
        <v>0</v>
      </c>
      <c r="T303" s="181">
        <f t="shared" ref="T303" si="1156">SUM(T304)</f>
        <v>0</v>
      </c>
      <c r="U303" s="122">
        <v>0</v>
      </c>
      <c r="V303" s="181">
        <f>SUM(V304)</f>
        <v>0</v>
      </c>
      <c r="W303" s="181">
        <f t="shared" ref="W303:Y303" si="1157">SUM(W304)</f>
        <v>0</v>
      </c>
      <c r="X303" s="181">
        <f t="shared" si="1157"/>
        <v>0</v>
      </c>
      <c r="Y303" s="181">
        <f t="shared" si="1157"/>
        <v>0</v>
      </c>
      <c r="Z303" s="13" t="s">
        <v>475</v>
      </c>
    </row>
    <row r="304" spans="1:27" s="63" customFormat="1" ht="34.5" hidden="1">
      <c r="A304" s="166"/>
      <c r="B304" s="57" t="s">
        <v>339</v>
      </c>
      <c r="C304" s="56" t="s">
        <v>22</v>
      </c>
      <c r="D304" s="122">
        <v>1</v>
      </c>
      <c r="E304" s="3">
        <f t="shared" si="1115"/>
        <v>0</v>
      </c>
      <c r="F304" s="122">
        <v>0</v>
      </c>
      <c r="G304" s="181">
        <f t="shared" si="1144"/>
        <v>0</v>
      </c>
      <c r="H304" s="5"/>
      <c r="I304" s="5"/>
      <c r="J304" s="5"/>
      <c r="K304" s="122">
        <v>1</v>
      </c>
      <c r="L304" s="181">
        <f t="shared" si="1145"/>
        <v>0</v>
      </c>
      <c r="M304" s="5"/>
      <c r="N304" s="5"/>
      <c r="O304" s="5"/>
      <c r="P304" s="122">
        <v>0</v>
      </c>
      <c r="Q304" s="181">
        <f t="shared" si="1146"/>
        <v>0</v>
      </c>
      <c r="R304" s="5"/>
      <c r="S304" s="5"/>
      <c r="T304" s="5"/>
      <c r="U304" s="122">
        <v>0</v>
      </c>
      <c r="V304" s="181">
        <f t="shared" si="1147"/>
        <v>0</v>
      </c>
      <c r="W304" s="5"/>
      <c r="X304" s="5"/>
      <c r="Y304" s="5"/>
      <c r="Z304" s="13"/>
      <c r="AA304" s="61" t="s">
        <v>248</v>
      </c>
    </row>
    <row r="305" spans="1:27" s="63" customFormat="1" ht="34.5" hidden="1">
      <c r="A305" s="166"/>
      <c r="B305" s="57" t="s">
        <v>340</v>
      </c>
      <c r="C305" s="56" t="s">
        <v>178</v>
      </c>
      <c r="D305" s="122">
        <v>1</v>
      </c>
      <c r="E305" s="3">
        <f t="shared" si="1115"/>
        <v>0</v>
      </c>
      <c r="F305" s="122">
        <v>1</v>
      </c>
      <c r="G305" s="181">
        <f t="shared" si="1144"/>
        <v>0</v>
      </c>
      <c r="H305" s="5"/>
      <c r="I305" s="5"/>
      <c r="J305" s="5"/>
      <c r="K305" s="122">
        <v>0</v>
      </c>
      <c r="L305" s="181">
        <f t="shared" si="1145"/>
        <v>0</v>
      </c>
      <c r="M305" s="5"/>
      <c r="N305" s="5"/>
      <c r="O305" s="5"/>
      <c r="P305" s="122">
        <v>0</v>
      </c>
      <c r="Q305" s="181">
        <f t="shared" si="1146"/>
        <v>0</v>
      </c>
      <c r="R305" s="5"/>
      <c r="S305" s="5"/>
      <c r="T305" s="5"/>
      <c r="U305" s="122">
        <v>0</v>
      </c>
      <c r="V305" s="181">
        <f t="shared" si="1147"/>
        <v>0</v>
      </c>
      <c r="W305" s="5"/>
      <c r="X305" s="5"/>
      <c r="Y305" s="5"/>
      <c r="Z305" s="13"/>
      <c r="AA305" s="61" t="s">
        <v>248</v>
      </c>
    </row>
    <row r="306" spans="1:27" s="63" customFormat="1" ht="34.5" hidden="1">
      <c r="A306" s="166"/>
      <c r="B306" s="57" t="s">
        <v>341</v>
      </c>
      <c r="C306" s="56" t="s">
        <v>22</v>
      </c>
      <c r="D306" s="122">
        <v>1</v>
      </c>
      <c r="E306" s="3">
        <f t="shared" si="1115"/>
        <v>0</v>
      </c>
      <c r="F306" s="122">
        <v>0</v>
      </c>
      <c r="G306" s="181">
        <f t="shared" si="1144"/>
        <v>0</v>
      </c>
      <c r="H306" s="5"/>
      <c r="I306" s="5"/>
      <c r="J306" s="5"/>
      <c r="K306" s="122">
        <v>0</v>
      </c>
      <c r="L306" s="181">
        <f t="shared" si="1145"/>
        <v>0</v>
      </c>
      <c r="M306" s="5"/>
      <c r="N306" s="5"/>
      <c r="O306" s="5"/>
      <c r="P306" s="122">
        <v>0</v>
      </c>
      <c r="Q306" s="181">
        <f t="shared" si="1146"/>
        <v>0</v>
      </c>
      <c r="R306" s="5"/>
      <c r="S306" s="5"/>
      <c r="T306" s="5"/>
      <c r="U306" s="122">
        <v>1</v>
      </c>
      <c r="V306" s="181">
        <f t="shared" si="1147"/>
        <v>0</v>
      </c>
      <c r="W306" s="5"/>
      <c r="X306" s="5"/>
      <c r="Y306" s="5"/>
      <c r="Z306" s="13"/>
      <c r="AA306" s="61" t="s">
        <v>248</v>
      </c>
    </row>
    <row r="307" spans="1:27" s="63" customFormat="1" ht="34.5" hidden="1">
      <c r="A307" s="76"/>
      <c r="B307" s="60" t="s">
        <v>342</v>
      </c>
      <c r="C307" s="56" t="s">
        <v>434</v>
      </c>
      <c r="D307" s="230" t="s">
        <v>481</v>
      </c>
      <c r="E307" s="3">
        <f>SUM(G307,L307,Q307,V307)</f>
        <v>0</v>
      </c>
      <c r="F307" s="230" t="s">
        <v>481</v>
      </c>
      <c r="G307" s="181">
        <f>SUM(G309)</f>
        <v>0</v>
      </c>
      <c r="H307" s="5"/>
      <c r="I307" s="5"/>
      <c r="J307" s="5"/>
      <c r="K307" s="230" t="s">
        <v>457</v>
      </c>
      <c r="L307" s="181">
        <f>SUM(L309)</f>
        <v>0</v>
      </c>
      <c r="M307" s="5"/>
      <c r="N307" s="5"/>
      <c r="O307" s="5"/>
      <c r="P307" s="230" t="s">
        <v>457</v>
      </c>
      <c r="Q307" s="181">
        <f>SUM(Q309)</f>
        <v>0</v>
      </c>
      <c r="R307" s="5"/>
      <c r="S307" s="5"/>
      <c r="T307" s="5"/>
      <c r="U307" s="230" t="s">
        <v>457</v>
      </c>
      <c r="V307" s="181">
        <f>SUM(V309)</f>
        <v>0</v>
      </c>
      <c r="W307" s="5"/>
      <c r="X307" s="5"/>
      <c r="Y307" s="5"/>
      <c r="Z307" s="61" t="s">
        <v>476</v>
      </c>
    </row>
    <row r="308" spans="1:27" s="63" customFormat="1" hidden="1">
      <c r="A308" s="76"/>
      <c r="B308" s="60"/>
      <c r="C308" s="56" t="s">
        <v>22</v>
      </c>
      <c r="D308" s="230" t="s">
        <v>455</v>
      </c>
      <c r="E308" s="3">
        <f>SUM(G308,L308,Q308,V308)</f>
        <v>0</v>
      </c>
      <c r="F308" s="230" t="s">
        <v>456</v>
      </c>
      <c r="G308" s="181">
        <f>SUM(G310)</f>
        <v>0</v>
      </c>
      <c r="H308" s="5">
        <f>SUM(H310)</f>
        <v>0</v>
      </c>
      <c r="I308" s="5">
        <f t="shared" ref="I308:J308" si="1158">SUM(I310)</f>
        <v>0</v>
      </c>
      <c r="J308" s="5">
        <f t="shared" si="1158"/>
        <v>0</v>
      </c>
      <c r="K308" s="230" t="s">
        <v>458</v>
      </c>
      <c r="L308" s="181">
        <f>SUM(L310)</f>
        <v>0</v>
      </c>
      <c r="M308" s="5">
        <f>SUM(M310)</f>
        <v>0</v>
      </c>
      <c r="N308" s="5">
        <f t="shared" ref="N308:O308" si="1159">SUM(N310)</f>
        <v>0</v>
      </c>
      <c r="O308" s="5">
        <f t="shared" si="1159"/>
        <v>0</v>
      </c>
      <c r="P308" s="230" t="s">
        <v>458</v>
      </c>
      <c r="Q308" s="181">
        <f>SUM(Q310)</f>
        <v>0</v>
      </c>
      <c r="R308" s="5">
        <f>SUM(R310)</f>
        <v>0</v>
      </c>
      <c r="S308" s="5">
        <f t="shared" ref="S308:T308" si="1160">SUM(S310)</f>
        <v>0</v>
      </c>
      <c r="T308" s="5">
        <f t="shared" si="1160"/>
        <v>0</v>
      </c>
      <c r="U308" s="230" t="s">
        <v>456</v>
      </c>
      <c r="V308" s="181">
        <f>SUM(V310)</f>
        <v>0</v>
      </c>
      <c r="W308" s="5">
        <f>SUM(W310)</f>
        <v>0</v>
      </c>
      <c r="X308" s="5">
        <f t="shared" ref="X308:Y308" si="1161">SUM(X310)</f>
        <v>0</v>
      </c>
      <c r="Y308" s="5">
        <f t="shared" si="1161"/>
        <v>0</v>
      </c>
      <c r="Z308" s="61" t="s">
        <v>477</v>
      </c>
    </row>
    <row r="309" spans="1:27" s="63" customFormat="1" hidden="1">
      <c r="A309" s="57"/>
      <c r="B309" s="57" t="s">
        <v>343</v>
      </c>
      <c r="C309" s="56" t="s">
        <v>434</v>
      </c>
      <c r="D309" s="122">
        <v>10</v>
      </c>
      <c r="E309" s="3">
        <f t="shared" ref="E309" si="1162">SUM(G309+L309+Q309+V309)</f>
        <v>0</v>
      </c>
      <c r="F309" s="122">
        <v>10</v>
      </c>
      <c r="G309" s="181">
        <f t="shared" ref="G309:G310" si="1163">SUM(H309:J309)</f>
        <v>0</v>
      </c>
      <c r="H309" s="5"/>
      <c r="I309" s="5"/>
      <c r="J309" s="5"/>
      <c r="K309" s="122">
        <v>0</v>
      </c>
      <c r="L309" s="181">
        <f t="shared" ref="L309:L310" si="1164">SUM(M309:O309)</f>
        <v>0</v>
      </c>
      <c r="M309" s="5"/>
      <c r="N309" s="5"/>
      <c r="O309" s="5"/>
      <c r="P309" s="122">
        <v>0</v>
      </c>
      <c r="Q309" s="181">
        <f t="shared" ref="Q309:Q310" si="1165">SUM(R309:T309)</f>
        <v>0</v>
      </c>
      <c r="R309" s="5"/>
      <c r="S309" s="5"/>
      <c r="T309" s="5"/>
      <c r="U309" s="122">
        <v>0</v>
      </c>
      <c r="V309" s="181">
        <f t="shared" ref="V309:V310" si="1166">SUM(W309:Y309)</f>
        <v>0</v>
      </c>
      <c r="W309" s="5"/>
      <c r="X309" s="5"/>
      <c r="Y309" s="5"/>
      <c r="Z309" s="13"/>
      <c r="AA309" s="61" t="s">
        <v>248</v>
      </c>
    </row>
    <row r="310" spans="1:27" s="63" customFormat="1" hidden="1">
      <c r="A310" s="167"/>
      <c r="B310" s="182" t="s">
        <v>344</v>
      </c>
      <c r="C310" s="133" t="s">
        <v>22</v>
      </c>
      <c r="D310" s="163">
        <v>350</v>
      </c>
      <c r="E310" s="3">
        <f t="shared" si="1115"/>
        <v>0</v>
      </c>
      <c r="F310" s="163">
        <v>87</v>
      </c>
      <c r="G310" s="181">
        <f t="shared" si="1163"/>
        <v>0</v>
      </c>
      <c r="H310" s="5">
        <f>SUM(H311:H312)</f>
        <v>0</v>
      </c>
      <c r="I310" s="5">
        <f t="shared" ref="I310:J310" si="1167">SUM(I311:I312)</f>
        <v>0</v>
      </c>
      <c r="J310" s="5">
        <f t="shared" si="1167"/>
        <v>0</v>
      </c>
      <c r="K310" s="163">
        <v>88</v>
      </c>
      <c r="L310" s="181">
        <f t="shared" si="1164"/>
        <v>0</v>
      </c>
      <c r="M310" s="5">
        <f>SUM(M311:M312)</f>
        <v>0</v>
      </c>
      <c r="N310" s="5">
        <f t="shared" ref="N310:O310" si="1168">SUM(N311:N312)</f>
        <v>0</v>
      </c>
      <c r="O310" s="5">
        <f t="shared" si="1168"/>
        <v>0</v>
      </c>
      <c r="P310" s="163">
        <v>88</v>
      </c>
      <c r="Q310" s="181">
        <f t="shared" si="1165"/>
        <v>0</v>
      </c>
      <c r="R310" s="5">
        <f>SUM(R311:R312)</f>
        <v>0</v>
      </c>
      <c r="S310" s="5">
        <f t="shared" ref="S310:T310" si="1169">SUM(S311:S312)</f>
        <v>0</v>
      </c>
      <c r="T310" s="5">
        <f t="shared" si="1169"/>
        <v>0</v>
      </c>
      <c r="U310" s="163">
        <v>87</v>
      </c>
      <c r="V310" s="181">
        <f t="shared" si="1166"/>
        <v>0</v>
      </c>
      <c r="W310" s="5">
        <f>SUM(W311:W312)</f>
        <v>0</v>
      </c>
      <c r="X310" s="5">
        <f t="shared" ref="X310:Y310" si="1170">SUM(X311:X312)</f>
        <v>0</v>
      </c>
      <c r="Y310" s="5">
        <f t="shared" si="1170"/>
        <v>0</v>
      </c>
      <c r="Z310" s="13" t="s">
        <v>480</v>
      </c>
    </row>
    <row r="311" spans="1:27" s="63" customFormat="1" hidden="1">
      <c r="A311" s="167"/>
      <c r="B311" s="182" t="s">
        <v>459</v>
      </c>
      <c r="C311" s="133" t="s">
        <v>22</v>
      </c>
      <c r="D311" s="163">
        <v>100</v>
      </c>
      <c r="E311" s="31">
        <f>SUM(G311,L311,Q311,V311)</f>
        <v>0</v>
      </c>
      <c r="F311" s="163">
        <v>25</v>
      </c>
      <c r="G311" s="247">
        <f>SUM(G297:G310)</f>
        <v>0</v>
      </c>
      <c r="H311" s="32"/>
      <c r="I311" s="32"/>
      <c r="J311" s="32"/>
      <c r="K311" s="163">
        <v>25</v>
      </c>
      <c r="L311" s="247">
        <f>SUM(L297:L310)</f>
        <v>0</v>
      </c>
      <c r="M311" s="32"/>
      <c r="N311" s="32"/>
      <c r="O311" s="32"/>
      <c r="P311" s="163">
        <v>25</v>
      </c>
      <c r="Q311" s="247">
        <f>SUM(Q297:Q310)</f>
        <v>0</v>
      </c>
      <c r="R311" s="32"/>
      <c r="S311" s="32"/>
      <c r="T311" s="32"/>
      <c r="U311" s="163">
        <v>25</v>
      </c>
      <c r="V311" s="247">
        <f>SUM(V297:V310)</f>
        <v>0</v>
      </c>
      <c r="W311" s="32"/>
      <c r="X311" s="32"/>
      <c r="Y311" s="32"/>
      <c r="Z311" s="13"/>
      <c r="AA311" s="61" t="s">
        <v>248</v>
      </c>
    </row>
    <row r="312" spans="1:27" s="63" customFormat="1" hidden="1">
      <c r="A312" s="167"/>
      <c r="B312" s="182" t="s">
        <v>460</v>
      </c>
      <c r="C312" s="133" t="s">
        <v>22</v>
      </c>
      <c r="D312" s="163">
        <v>250</v>
      </c>
      <c r="E312" s="31">
        <f>SUM(G312,L312,Q312,V312)</f>
        <v>0</v>
      </c>
      <c r="F312" s="163">
        <v>62</v>
      </c>
      <c r="G312" s="247">
        <f>SUM(G298:G311)</f>
        <v>0</v>
      </c>
      <c r="H312" s="32"/>
      <c r="I312" s="32"/>
      <c r="J312" s="32"/>
      <c r="K312" s="163">
        <v>63</v>
      </c>
      <c r="L312" s="247">
        <f>SUM(L298:L311)</f>
        <v>0</v>
      </c>
      <c r="M312" s="32"/>
      <c r="N312" s="32"/>
      <c r="O312" s="32"/>
      <c r="P312" s="163">
        <v>63</v>
      </c>
      <c r="Q312" s="247">
        <f>SUM(Q298:Q311)</f>
        <v>0</v>
      </c>
      <c r="R312" s="32"/>
      <c r="S312" s="32"/>
      <c r="T312" s="32"/>
      <c r="U312" s="163">
        <v>62</v>
      </c>
      <c r="V312" s="247">
        <f>SUM(V298:V311)</f>
        <v>0</v>
      </c>
      <c r="W312" s="32"/>
      <c r="X312" s="32"/>
      <c r="Y312" s="32"/>
      <c r="Z312" s="13"/>
      <c r="AA312" s="61" t="s">
        <v>465</v>
      </c>
    </row>
    <row r="313" spans="1:27" s="63" customFormat="1" hidden="1">
      <c r="A313" s="168"/>
      <c r="B313" s="183"/>
      <c r="C313" s="231"/>
      <c r="D313" s="184"/>
      <c r="E313" s="184"/>
      <c r="F313" s="184"/>
      <c r="G313" s="185"/>
      <c r="H313" s="185"/>
      <c r="I313" s="185"/>
      <c r="J313" s="185"/>
      <c r="K313" s="184"/>
      <c r="L313" s="185"/>
      <c r="M313" s="185"/>
      <c r="N313" s="185"/>
      <c r="O313" s="185"/>
      <c r="P313" s="184"/>
      <c r="Q313" s="185"/>
      <c r="R313" s="185"/>
      <c r="S313" s="185"/>
      <c r="T313" s="185"/>
      <c r="U313" s="184"/>
      <c r="V313" s="185"/>
      <c r="W313" s="185"/>
      <c r="X313" s="185"/>
      <c r="Y313" s="185"/>
      <c r="Z313" s="13"/>
      <c r="AA313" s="61"/>
    </row>
    <row r="314" spans="1:27" hidden="1">
      <c r="AA314" s="10"/>
    </row>
    <row r="315" spans="1:27" ht="25.5" hidden="1">
      <c r="A315" s="170"/>
      <c r="B315" s="170" t="s">
        <v>252</v>
      </c>
      <c r="C315" s="171"/>
      <c r="D315" s="248"/>
      <c r="E315" s="249"/>
      <c r="F315" s="250"/>
      <c r="G315" s="251"/>
      <c r="H315" s="252"/>
      <c r="I315" s="252"/>
      <c r="J315" s="252"/>
      <c r="K315" s="250"/>
      <c r="L315" s="251"/>
      <c r="M315" s="252"/>
      <c r="N315" s="252"/>
      <c r="O315" s="252"/>
      <c r="P315" s="250"/>
      <c r="Q315" s="251"/>
      <c r="R315" s="252"/>
      <c r="S315" s="252"/>
      <c r="T315" s="252"/>
      <c r="U315" s="250"/>
      <c r="V315" s="251"/>
      <c r="W315" s="252"/>
      <c r="X315" s="252"/>
      <c r="Y315" s="252"/>
      <c r="AA315" s="10"/>
    </row>
    <row r="316" spans="1:27" hidden="1">
      <c r="A316" s="172"/>
      <c r="B316" s="173" t="s">
        <v>253</v>
      </c>
      <c r="C316" s="232"/>
      <c r="D316" s="233"/>
      <c r="E316" s="233"/>
      <c r="F316" s="233"/>
      <c r="G316" s="233"/>
      <c r="H316" s="234"/>
      <c r="I316" s="235"/>
      <c r="J316" s="235"/>
      <c r="K316" s="235"/>
      <c r="L316" s="235"/>
      <c r="M316" s="235"/>
      <c r="N316" s="235" t="s">
        <v>347</v>
      </c>
      <c r="O316" s="236"/>
      <c r="P316" s="236"/>
      <c r="Q316" s="236"/>
      <c r="R316" s="14"/>
      <c r="S316" s="14"/>
      <c r="T316" s="14"/>
      <c r="V316" s="14"/>
      <c r="W316" s="14"/>
      <c r="X316" s="14"/>
      <c r="Y316" s="14"/>
    </row>
    <row r="317" spans="1:27" hidden="1">
      <c r="A317" s="172"/>
      <c r="B317" s="173" t="s">
        <v>254</v>
      </c>
      <c r="C317" s="232"/>
      <c r="D317" s="233"/>
      <c r="E317" s="233"/>
      <c r="F317" s="233"/>
      <c r="G317" s="233"/>
      <c r="H317" s="234"/>
      <c r="I317" s="235"/>
      <c r="J317" s="235"/>
      <c r="K317" s="235"/>
      <c r="L317" s="235"/>
      <c r="M317" s="235"/>
      <c r="N317" s="235"/>
      <c r="O317" s="236"/>
      <c r="P317" s="236"/>
      <c r="Q317" s="236"/>
    </row>
    <row r="318" spans="1:27" hidden="1">
      <c r="A318" s="172"/>
      <c r="B318" s="174" t="s">
        <v>255</v>
      </c>
      <c r="C318" s="232"/>
      <c r="D318" s="233"/>
      <c r="E318" s="233"/>
      <c r="F318" s="233"/>
      <c r="G318" s="233"/>
      <c r="H318" s="234"/>
      <c r="I318" s="235"/>
      <c r="J318" s="235"/>
      <c r="K318" s="235"/>
      <c r="L318" s="235" t="s">
        <v>256</v>
      </c>
      <c r="M318" s="235"/>
      <c r="N318" s="235"/>
      <c r="O318" s="236"/>
      <c r="P318" s="236"/>
      <c r="Q318" s="236"/>
    </row>
    <row r="319" spans="1:27" hidden="1">
      <c r="A319" s="172"/>
      <c r="B319" s="175" t="s">
        <v>435</v>
      </c>
      <c r="C319" s="232"/>
      <c r="D319" s="233"/>
      <c r="E319" s="233"/>
      <c r="F319" s="233"/>
      <c r="G319" s="233"/>
      <c r="H319" s="234"/>
      <c r="I319" s="235"/>
      <c r="J319" s="235"/>
      <c r="K319" s="235"/>
      <c r="L319" s="235"/>
      <c r="M319" s="235"/>
      <c r="N319" s="235"/>
      <c r="O319" s="236"/>
      <c r="P319" s="236"/>
      <c r="Q319" s="236"/>
    </row>
    <row r="320" spans="1:27" hidden="1">
      <c r="B320" s="174" t="s">
        <v>439</v>
      </c>
    </row>
    <row r="321" spans="2:2" hidden="1">
      <c r="B321" s="174" t="s">
        <v>440</v>
      </c>
    </row>
    <row r="322" spans="2:2" hidden="1">
      <c r="B322" s="174" t="s">
        <v>441</v>
      </c>
    </row>
    <row r="323" spans="2:2" hidden="1">
      <c r="B323" s="174" t="s">
        <v>437</v>
      </c>
    </row>
    <row r="324" spans="2:2" hidden="1">
      <c r="B324" s="174" t="s">
        <v>438</v>
      </c>
    </row>
    <row r="325" spans="2:2" hidden="1">
      <c r="B325" s="174" t="s">
        <v>436</v>
      </c>
    </row>
    <row r="326" spans="2:2" hidden="1">
      <c r="B326" s="174" t="s">
        <v>478</v>
      </c>
    </row>
    <row r="327" spans="2:2" hidden="1">
      <c r="B327" s="174" t="s">
        <v>442</v>
      </c>
    </row>
    <row r="328" spans="2:2" hidden="1">
      <c r="B328" s="246" t="s">
        <v>451</v>
      </c>
    </row>
    <row r="329" spans="2:2" hidden="1">
      <c r="B329" s="246" t="s">
        <v>452</v>
      </c>
    </row>
    <row r="330" spans="2:2" hidden="1">
      <c r="B330" s="246" t="s">
        <v>453</v>
      </c>
    </row>
    <row r="331" spans="2:2" hidden="1">
      <c r="B331" s="246" t="s">
        <v>454</v>
      </c>
    </row>
    <row r="332" spans="2:2" hidden="1">
      <c r="B332" s="246" t="s">
        <v>461</v>
      </c>
    </row>
    <row r="333" spans="2:2" hidden="1">
      <c r="B333" s="174" t="s">
        <v>482</v>
      </c>
    </row>
  </sheetData>
  <dataConsolidate/>
  <mergeCells count="13">
    <mergeCell ref="W4:Y4"/>
    <mergeCell ref="A54:Y54"/>
    <mergeCell ref="B6:U6"/>
    <mergeCell ref="A238:U238"/>
    <mergeCell ref="A1:U1"/>
    <mergeCell ref="A2:U2"/>
    <mergeCell ref="A3:A5"/>
    <mergeCell ref="C4:C5"/>
    <mergeCell ref="D4:D5"/>
    <mergeCell ref="E4:E5"/>
    <mergeCell ref="H4:J4"/>
    <mergeCell ref="R4:T4"/>
    <mergeCell ref="M4:O4"/>
  </mergeCells>
  <conditionalFormatting sqref="E10">
    <cfRule type="cellIs" dxfId="1718" priority="1805" operator="lessThan">
      <formula>5</formula>
    </cfRule>
    <cfRule type="cellIs" dxfId="1717" priority="1806" operator="lessThan">
      <formula>5</formula>
    </cfRule>
  </conditionalFormatting>
  <conditionalFormatting sqref="E12">
    <cfRule type="cellIs" dxfId="1716" priority="1803" operator="lessThan">
      <formula>5</formula>
    </cfRule>
    <cfRule type="cellIs" dxfId="1715" priority="1804" operator="lessThan">
      <formula>5</formula>
    </cfRule>
  </conditionalFormatting>
  <conditionalFormatting sqref="E16">
    <cfRule type="cellIs" dxfId="1714" priority="1801" operator="lessThan">
      <formula>7850</formula>
    </cfRule>
    <cfRule type="cellIs" dxfId="1713" priority="1802" operator="lessThan">
      <formula>7850</formula>
    </cfRule>
  </conditionalFormatting>
  <conditionalFormatting sqref="E17">
    <cfRule type="cellIs" dxfId="1712" priority="1799" operator="lessThan">
      <formula>6700</formula>
    </cfRule>
    <cfRule type="cellIs" dxfId="1711" priority="1800" operator="lessThan">
      <formula>6700</formula>
    </cfRule>
  </conditionalFormatting>
  <conditionalFormatting sqref="E18">
    <cfRule type="cellIs" dxfId="1710" priority="1797" operator="lessThan">
      <formula>4200</formula>
    </cfRule>
    <cfRule type="cellIs" dxfId="1709" priority="1798" operator="lessThan">
      <formula>4200</formula>
    </cfRule>
  </conditionalFormatting>
  <conditionalFormatting sqref="E19">
    <cfRule type="cellIs" dxfId="1708" priority="1795" operator="lessThan">
      <formula>2500</formula>
    </cfRule>
    <cfRule type="cellIs" dxfId="1707" priority="1796" operator="lessThan">
      <formula>2500</formula>
    </cfRule>
  </conditionalFormatting>
  <conditionalFormatting sqref="E20">
    <cfRule type="cellIs" dxfId="1706" priority="1793" operator="lessThan">
      <formula>9700</formula>
    </cfRule>
    <cfRule type="cellIs" dxfId="1705" priority="1794" operator="lessThan">
      <formula>9700</formula>
    </cfRule>
  </conditionalFormatting>
  <conditionalFormatting sqref="E21">
    <cfRule type="cellIs" dxfId="1704" priority="1791" operator="lessThan">
      <formula>4200</formula>
    </cfRule>
    <cfRule type="cellIs" dxfId="1703" priority="1792" operator="lessThan">
      <formula>4200</formula>
    </cfRule>
  </conditionalFormatting>
  <conditionalFormatting sqref="E22">
    <cfRule type="cellIs" dxfId="1702" priority="1789" operator="lessThan">
      <formula>20</formula>
    </cfRule>
    <cfRule type="cellIs" dxfId="1701" priority="1790" operator="lessThan">
      <formula>20</formula>
    </cfRule>
  </conditionalFormatting>
  <conditionalFormatting sqref="E23">
    <cfRule type="cellIs" dxfId="1700" priority="1787" operator="lessThan">
      <formula>270</formula>
    </cfRule>
    <cfRule type="cellIs" dxfId="1699" priority="1788" operator="lessThan">
      <formula>270</formula>
    </cfRule>
  </conditionalFormatting>
  <conditionalFormatting sqref="E24">
    <cfRule type="cellIs" dxfId="1698" priority="1785" operator="lessThan">
      <formula>120</formula>
    </cfRule>
    <cfRule type="cellIs" dxfId="1697" priority="1786" operator="lessThan">
      <formula>120</formula>
    </cfRule>
  </conditionalFormatting>
  <conditionalFormatting sqref="E25">
    <cfRule type="cellIs" dxfId="1696" priority="1783" operator="lessThan">
      <formula>150</formula>
    </cfRule>
    <cfRule type="cellIs" dxfId="1695" priority="1784" operator="lessThan">
      <formula>150</formula>
    </cfRule>
  </conditionalFormatting>
  <conditionalFormatting sqref="E26">
    <cfRule type="cellIs" dxfId="1694" priority="1781" operator="lessThan">
      <formula>300</formula>
    </cfRule>
    <cfRule type="cellIs" dxfId="1693" priority="1782" operator="lessThan">
      <formula>300</formula>
    </cfRule>
  </conditionalFormatting>
  <conditionalFormatting sqref="E27">
    <cfRule type="cellIs" dxfId="1692" priority="1779" operator="lessThan">
      <formula>195</formula>
    </cfRule>
    <cfRule type="cellIs" dxfId="1691" priority="1780" operator="lessThan">
      <formula>195</formula>
    </cfRule>
  </conditionalFormatting>
  <conditionalFormatting sqref="E28">
    <cfRule type="cellIs" dxfId="1690" priority="1777" operator="lessThan">
      <formula>94</formula>
    </cfRule>
    <cfRule type="cellIs" dxfId="1689" priority="1778" operator="lessThan">
      <formula>94</formula>
    </cfRule>
  </conditionalFormatting>
  <conditionalFormatting sqref="E29">
    <cfRule type="cellIs" dxfId="1688" priority="1775" operator="lessThan">
      <formula>11</formula>
    </cfRule>
    <cfRule type="cellIs" dxfId="1687" priority="1776" operator="lessThan">
      <formula>11</formula>
    </cfRule>
  </conditionalFormatting>
  <conditionalFormatting sqref="E30">
    <cfRule type="cellIs" dxfId="1686" priority="1773" operator="lessThan">
      <formula>95</formula>
    </cfRule>
    <cfRule type="cellIs" dxfId="1685" priority="1774" operator="lessThan">
      <formula>95</formula>
    </cfRule>
  </conditionalFormatting>
  <conditionalFormatting sqref="E31">
    <cfRule type="cellIs" dxfId="1684" priority="1771" operator="lessThan">
      <formula>1</formula>
    </cfRule>
    <cfRule type="cellIs" dxfId="1683" priority="1772" operator="lessThan">
      <formula>1</formula>
    </cfRule>
  </conditionalFormatting>
  <conditionalFormatting sqref="E32">
    <cfRule type="cellIs" dxfId="1682" priority="1769" operator="lessThan">
      <formula>260</formula>
    </cfRule>
    <cfRule type="cellIs" dxfId="1681" priority="1770" operator="lessThan">
      <formula>260</formula>
    </cfRule>
  </conditionalFormatting>
  <conditionalFormatting sqref="E33">
    <cfRule type="cellIs" dxfId="1680" priority="1767" operator="lessThan">
      <formula>100</formula>
    </cfRule>
    <cfRule type="cellIs" dxfId="1679" priority="1768" operator="lessThan">
      <formula>100</formula>
    </cfRule>
  </conditionalFormatting>
  <conditionalFormatting sqref="E34">
    <cfRule type="cellIs" dxfId="1678" priority="1765" operator="lessThan">
      <formula>200</formula>
    </cfRule>
    <cfRule type="cellIs" dxfId="1677" priority="1766" operator="lessThan">
      <formula>200</formula>
    </cfRule>
  </conditionalFormatting>
  <conditionalFormatting sqref="E36">
    <cfRule type="cellIs" dxfId="1676" priority="1763" operator="lessThan">
      <formula>13</formula>
    </cfRule>
    <cfRule type="cellIs" dxfId="1675" priority="1764" operator="lessThan">
      <formula>13</formula>
    </cfRule>
  </conditionalFormatting>
  <conditionalFormatting sqref="E37">
    <cfRule type="cellIs" dxfId="1674" priority="1761" operator="lessThan">
      <formula>1</formula>
    </cfRule>
    <cfRule type="cellIs" dxfId="1673" priority="1762" operator="lessThan">
      <formula>1</formula>
    </cfRule>
  </conditionalFormatting>
  <conditionalFormatting sqref="E38">
    <cfRule type="cellIs" dxfId="1672" priority="1759" operator="lessThan">
      <formula>12</formula>
    </cfRule>
    <cfRule type="cellIs" dxfId="1671" priority="1760" operator="lessThan">
      <formula>12</formula>
    </cfRule>
  </conditionalFormatting>
  <conditionalFormatting sqref="E39">
    <cfRule type="cellIs" dxfId="1670" priority="1757" operator="lessThan">
      <formula>4</formula>
    </cfRule>
    <cfRule type="cellIs" dxfId="1669" priority="1758" operator="lessThan">
      <formula>4</formula>
    </cfRule>
  </conditionalFormatting>
  <conditionalFormatting sqref="E40">
    <cfRule type="cellIs" dxfId="1668" priority="1755" operator="lessThan">
      <formula>1</formula>
    </cfRule>
    <cfRule type="cellIs" dxfId="1667" priority="1756" operator="lessThan">
      <formula>1</formula>
    </cfRule>
  </conditionalFormatting>
  <conditionalFormatting sqref="E41">
    <cfRule type="cellIs" dxfId="1666" priority="1753" operator="lessThan">
      <formula>3</formula>
    </cfRule>
    <cfRule type="cellIs" dxfId="1665" priority="1754" operator="lessThan">
      <formula>3</formula>
    </cfRule>
  </conditionalFormatting>
  <conditionalFormatting sqref="E42">
    <cfRule type="cellIs" dxfId="1664" priority="1751" operator="lessThan">
      <formula>1</formula>
    </cfRule>
    <cfRule type="cellIs" dxfId="1663" priority="1752" operator="lessThan">
      <formula>1</formula>
    </cfRule>
  </conditionalFormatting>
  <conditionalFormatting sqref="E43">
    <cfRule type="cellIs" dxfId="1662" priority="1749" operator="lessThan">
      <formula>4</formula>
    </cfRule>
    <cfRule type="cellIs" dxfId="1661" priority="1750" operator="lessThan">
      <formula>4</formula>
    </cfRule>
  </conditionalFormatting>
  <conditionalFormatting sqref="E44">
    <cfRule type="cellIs" dxfId="1660" priority="1745" operator="lessThan">
      <formula>1</formula>
    </cfRule>
    <cfRule type="cellIs" dxfId="1659" priority="1746" operator="lessThan">
      <formula>1</formula>
    </cfRule>
  </conditionalFormatting>
  <conditionalFormatting sqref="E45">
    <cfRule type="cellIs" dxfId="1658" priority="1743" operator="lessThan">
      <formula>3</formula>
    </cfRule>
    <cfRule type="cellIs" dxfId="1657" priority="1744" operator="lessThan">
      <formula>3</formula>
    </cfRule>
  </conditionalFormatting>
  <conditionalFormatting sqref="E46">
    <cfRule type="cellIs" dxfId="1656" priority="1741" operator="lessThan">
      <formula>5</formula>
    </cfRule>
    <cfRule type="cellIs" dxfId="1655" priority="1742" operator="lessThan">
      <formula>5</formula>
    </cfRule>
  </conditionalFormatting>
  <conditionalFormatting sqref="E47">
    <cfRule type="cellIs" dxfId="1654" priority="1739" operator="lessThan">
      <formula>5</formula>
    </cfRule>
    <cfRule type="cellIs" dxfId="1653" priority="1740" operator="lessThan">
      <formula>5</formula>
    </cfRule>
  </conditionalFormatting>
  <conditionalFormatting sqref="E48">
    <cfRule type="cellIs" dxfId="1652" priority="1737" operator="lessThan">
      <formula>2</formula>
    </cfRule>
    <cfRule type="cellIs" dxfId="1651" priority="1738" operator="lessThan">
      <formula>2</formula>
    </cfRule>
  </conditionalFormatting>
  <conditionalFormatting sqref="E49">
    <cfRule type="cellIs" dxfId="1650" priority="1735" operator="lessThan">
      <formula>150</formula>
    </cfRule>
    <cfRule type="cellIs" dxfId="1649" priority="1736" operator="lessThan">
      <formula>15</formula>
    </cfRule>
  </conditionalFormatting>
  <conditionalFormatting sqref="E50">
    <cfRule type="cellIs" dxfId="1648" priority="1733" operator="lessThan">
      <formula>24</formula>
    </cfRule>
    <cfRule type="cellIs" dxfId="1647" priority="1734" operator="lessThan">
      <formula>24</formula>
    </cfRule>
  </conditionalFormatting>
  <conditionalFormatting sqref="E51">
    <cfRule type="cellIs" dxfId="1646" priority="1731" operator="lessThan">
      <formula>60</formula>
    </cfRule>
    <cfRule type="cellIs" dxfId="1645" priority="1732" operator="lessThan">
      <formula>60</formula>
    </cfRule>
  </conditionalFormatting>
  <conditionalFormatting sqref="E52">
    <cfRule type="cellIs" dxfId="1644" priority="1729" operator="lessThan">
      <formula>66</formula>
    </cfRule>
    <cfRule type="cellIs" dxfId="1643" priority="1730" operator="lessThan">
      <formula>66</formula>
    </cfRule>
  </conditionalFormatting>
  <conditionalFormatting sqref="E57">
    <cfRule type="cellIs" dxfId="1642" priority="1726" operator="lessThan">
      <formula>90</formula>
    </cfRule>
    <cfRule type="cellIs" dxfId="1641" priority="1727" operator="lessThan">
      <formula>90</formula>
    </cfRule>
  </conditionalFormatting>
  <conditionalFormatting sqref="E58">
    <cfRule type="cellIs" dxfId="1640" priority="1724" operator="lessThan">
      <formula>90</formula>
    </cfRule>
    <cfRule type="cellIs" dxfId="1639" priority="1725" operator="lessThan">
      <formula>90</formula>
    </cfRule>
  </conditionalFormatting>
  <conditionalFormatting sqref="E59">
    <cfRule type="cellIs" dxfId="1638" priority="1722" operator="lessThan">
      <formula>90</formula>
    </cfRule>
    <cfRule type="cellIs" dxfId="1637" priority="1723" operator="lessThan">
      <formula>90</formula>
    </cfRule>
  </conditionalFormatting>
  <conditionalFormatting sqref="E61">
    <cfRule type="cellIs" dxfId="1636" priority="1720" operator="lessThan">
      <formula>4</formula>
    </cfRule>
    <cfRule type="cellIs" dxfId="1635" priority="1721" operator="lessThan">
      <formula>4</formula>
    </cfRule>
  </conditionalFormatting>
  <conditionalFormatting sqref="E62">
    <cfRule type="cellIs" dxfId="1634" priority="1718" operator="lessThan">
      <formula>4</formula>
    </cfRule>
    <cfRule type="cellIs" dxfId="1633" priority="1719" operator="lessThan">
      <formula>4</formula>
    </cfRule>
  </conditionalFormatting>
  <conditionalFormatting sqref="E64">
    <cfRule type="cellIs" dxfId="1632" priority="1716" operator="lessThan">
      <formula>42354</formula>
    </cfRule>
    <cfRule type="cellIs" dxfId="1631" priority="1717" operator="lessThan">
      <formula>42354</formula>
    </cfRule>
  </conditionalFormatting>
  <conditionalFormatting sqref="E65">
    <cfRule type="cellIs" dxfId="1630" priority="1714" operator="lessThan">
      <formula>32709</formula>
    </cfRule>
    <cfRule type="cellIs" dxfId="1629" priority="1715" operator="lessThan">
      <formula>32709</formula>
    </cfRule>
  </conditionalFormatting>
  <conditionalFormatting sqref="E66">
    <cfRule type="cellIs" dxfId="1628" priority="1712" operator="lessThan">
      <formula>16135</formula>
    </cfRule>
    <cfRule type="cellIs" dxfId="1627" priority="1713" operator="lessThan">
      <formula>16135</formula>
    </cfRule>
  </conditionalFormatting>
  <conditionalFormatting sqref="E67">
    <cfRule type="cellIs" dxfId="1626" priority="1710" operator="lessThan">
      <formula>7207</formula>
    </cfRule>
    <cfRule type="cellIs" dxfId="1625" priority="1711" operator="lessThan">
      <formula>7207</formula>
    </cfRule>
  </conditionalFormatting>
  <conditionalFormatting sqref="E68">
    <cfRule type="cellIs" dxfId="1624" priority="1708" operator="lessThan">
      <formula>2385</formula>
    </cfRule>
    <cfRule type="cellIs" dxfId="1623" priority="1709" operator="lessThan">
      <formula>2385</formula>
    </cfRule>
  </conditionalFormatting>
  <conditionalFormatting sqref="E69">
    <cfRule type="cellIs" dxfId="1622" priority="1706" operator="lessThan">
      <formula>4050</formula>
    </cfRule>
    <cfRule type="cellIs" dxfId="1621" priority="1707" operator="lessThan">
      <formula>4050</formula>
    </cfRule>
  </conditionalFormatting>
  <conditionalFormatting sqref="E70">
    <cfRule type="cellIs" dxfId="1620" priority="1704" operator="lessThan">
      <formula>20</formula>
    </cfRule>
    <cfRule type="cellIs" dxfId="1619" priority="1705" operator="lessThan">
      <formula>20</formula>
    </cfRule>
  </conditionalFormatting>
  <conditionalFormatting sqref="E71">
    <cfRule type="cellIs" dxfId="1618" priority="1702" operator="lessThan">
      <formula>752</formula>
    </cfRule>
    <cfRule type="cellIs" dxfId="1617" priority="1703" operator="lessThan">
      <formula>752</formula>
    </cfRule>
  </conditionalFormatting>
  <conditionalFormatting sqref="E72">
    <cfRule type="cellIs" dxfId="1616" priority="1700" operator="lessThan">
      <formula>8828</formula>
    </cfRule>
    <cfRule type="cellIs" dxfId="1615" priority="1701" operator="lessThan">
      <formula>8828</formula>
    </cfRule>
  </conditionalFormatting>
  <conditionalFormatting sqref="E73">
    <cfRule type="cellIs" dxfId="1614" priority="1698" operator="lessThan">
      <formula>4326</formula>
    </cfRule>
    <cfRule type="cellIs" dxfId="1613" priority="1699" operator="lessThan">
      <formula>4326</formula>
    </cfRule>
  </conditionalFormatting>
  <conditionalFormatting sqref="E74">
    <cfRule type="cellIs" dxfId="1612" priority="1696" operator="lessThan">
      <formula>1910</formula>
    </cfRule>
    <cfRule type="cellIs" dxfId="1611" priority="1697" operator="lessThan">
      <formula>1910</formula>
    </cfRule>
  </conditionalFormatting>
  <conditionalFormatting sqref="E75">
    <cfRule type="cellIs" dxfId="1610" priority="1694" operator="lessThan">
      <formula>54</formula>
    </cfRule>
    <cfRule type="cellIs" dxfId="1609" priority="1695" operator="lessThan">
      <formula>54</formula>
    </cfRule>
  </conditionalFormatting>
  <conditionalFormatting sqref="E76">
    <cfRule type="cellIs" dxfId="1608" priority="1692" operator="lessThan">
      <formula>2538</formula>
    </cfRule>
    <cfRule type="cellIs" dxfId="1607" priority="1693" operator="lessThan">
      <formula>2538</formula>
    </cfRule>
  </conditionalFormatting>
  <conditionalFormatting sqref="E77">
    <cfRule type="cellIs" dxfId="1606" priority="1690" operator="lessThan">
      <formula>100</formula>
    </cfRule>
    <cfRule type="cellIs" dxfId="1605" priority="1691" operator="lessThan">
      <formula>100</formula>
    </cfRule>
  </conditionalFormatting>
  <conditionalFormatting sqref="E78">
    <cfRule type="cellIs" dxfId="1604" priority="1688" operator="lessThan">
      <formula>16574</formula>
    </cfRule>
    <cfRule type="cellIs" dxfId="1603" priority="1689" operator="lessThan">
      <formula>16574</formula>
    </cfRule>
  </conditionalFormatting>
  <conditionalFormatting sqref="E79">
    <cfRule type="cellIs" dxfId="1602" priority="1686" operator="lessThan">
      <formula>1630</formula>
    </cfRule>
    <cfRule type="cellIs" dxfId="1601" priority="1687" operator="lessThan">
      <formula>1630</formula>
    </cfRule>
  </conditionalFormatting>
  <conditionalFormatting sqref="E80">
    <cfRule type="cellIs" dxfId="1600" priority="1684" operator="lessThan">
      <formula>7620</formula>
    </cfRule>
    <cfRule type="cellIs" dxfId="1599" priority="1685" operator="lessThan">
      <formula>7620</formula>
    </cfRule>
  </conditionalFormatting>
  <conditionalFormatting sqref="E81">
    <cfRule type="cellIs" dxfId="1598" priority="1682" operator="lessThan">
      <formula>4800</formula>
    </cfRule>
    <cfRule type="cellIs" dxfId="1597" priority="1683" operator="lessThan">
      <formula>4800</formula>
    </cfRule>
  </conditionalFormatting>
  <conditionalFormatting sqref="E82">
    <cfRule type="cellIs" dxfId="1596" priority="1680" operator="lessThan">
      <formula>2600</formula>
    </cfRule>
    <cfRule type="cellIs" dxfId="1595" priority="1681" operator="lessThan">
      <formula>2600</formula>
    </cfRule>
  </conditionalFormatting>
  <conditionalFormatting sqref="E83">
    <cfRule type="cellIs" dxfId="1594" priority="1678" operator="lessThan">
      <formula>800</formula>
    </cfRule>
    <cfRule type="cellIs" dxfId="1593" priority="1679" operator="lessThan">
      <formula>800</formula>
    </cfRule>
  </conditionalFormatting>
  <conditionalFormatting sqref="E84">
    <cfRule type="cellIs" dxfId="1592" priority="1676" operator="lessThan">
      <formula>1800</formula>
    </cfRule>
    <cfRule type="cellIs" dxfId="1591" priority="1677" operator="lessThan">
      <formula>1800</formula>
    </cfRule>
  </conditionalFormatting>
  <conditionalFormatting sqref="E85">
    <cfRule type="cellIs" dxfId="1590" priority="1674" operator="lessThan">
      <formula>2200</formula>
    </cfRule>
    <cfRule type="cellIs" dxfId="1589" priority="1675" operator="lessThan">
      <formula>2200</formula>
    </cfRule>
  </conditionalFormatting>
  <conditionalFormatting sqref="E86">
    <cfRule type="cellIs" dxfId="1588" priority="1672" operator="lessThan">
      <formula>200</formula>
    </cfRule>
    <cfRule type="cellIs" dxfId="1587" priority="1673" operator="lessThan">
      <formula>200</formula>
    </cfRule>
  </conditionalFormatting>
  <conditionalFormatting sqref="E87">
    <cfRule type="cellIs" dxfId="1586" priority="1670" operator="lessThan">
      <formula>2000</formula>
    </cfRule>
    <cfRule type="cellIs" dxfId="1585" priority="1671" operator="lessThan">
      <formula>2000</formula>
    </cfRule>
  </conditionalFormatting>
  <conditionalFormatting sqref="E88">
    <cfRule type="cellIs" dxfId="1584" priority="1668" operator="lessThan">
      <formula>2820</formula>
    </cfRule>
    <cfRule type="cellIs" dxfId="1583" priority="1669" operator="lessThan">
      <formula>2820</formula>
    </cfRule>
  </conditionalFormatting>
  <conditionalFormatting sqref="E89">
    <cfRule type="cellIs" dxfId="1582" priority="1666" operator="lessThan">
      <formula>200</formula>
    </cfRule>
    <cfRule type="cellIs" dxfId="1581" priority="1667" operator="lessThan">
      <formula>200</formula>
    </cfRule>
  </conditionalFormatting>
  <conditionalFormatting sqref="E90">
    <cfRule type="cellIs" dxfId="1580" priority="1664" operator="lessThan">
      <formula>200</formula>
    </cfRule>
    <cfRule type="cellIs" dxfId="1579" priority="1665" operator="lessThan">
      <formula>200</formula>
    </cfRule>
  </conditionalFormatting>
  <conditionalFormatting sqref="E91">
    <cfRule type="cellIs" dxfId="1578" priority="1662" operator="lessThan">
      <formula>35</formula>
    </cfRule>
    <cfRule type="cellIs" dxfId="1577" priority="1663" operator="lessThan">
      <formula>35</formula>
    </cfRule>
  </conditionalFormatting>
  <conditionalFormatting sqref="E92">
    <cfRule type="cellIs" dxfId="1576" priority="1660" operator="lessThan">
      <formula>5</formula>
    </cfRule>
    <cfRule type="cellIs" dxfId="1575" priority="1661" operator="lessThan">
      <formula>5</formula>
    </cfRule>
  </conditionalFormatting>
  <conditionalFormatting sqref="E93">
    <cfRule type="cellIs" dxfId="1574" priority="1658" operator="lessThan">
      <formula>30</formula>
    </cfRule>
    <cfRule type="cellIs" dxfId="1573" priority="1659" operator="lessThan">
      <formula>30</formula>
    </cfRule>
  </conditionalFormatting>
  <conditionalFormatting sqref="E94">
    <cfRule type="cellIs" dxfId="1572" priority="1656" operator="lessThan">
      <formula>110</formula>
    </cfRule>
    <cfRule type="cellIs" dxfId="1571" priority="1657" operator="lessThan">
      <formula>110</formula>
    </cfRule>
  </conditionalFormatting>
  <conditionalFormatting sqref="E95">
    <cfRule type="cellIs" dxfId="1570" priority="1654" operator="lessThan">
      <formula>110</formula>
    </cfRule>
    <cfRule type="cellIs" dxfId="1569" priority="1655" operator="lessThan">
      <formula>110</formula>
    </cfRule>
  </conditionalFormatting>
  <conditionalFormatting sqref="E96">
    <cfRule type="cellIs" dxfId="1568" priority="1652" operator="lessThan">
      <formula>10</formula>
    </cfRule>
    <cfRule type="cellIs" dxfId="1567" priority="1653" operator="lessThan">
      <formula>10</formula>
    </cfRule>
  </conditionalFormatting>
  <conditionalFormatting sqref="E97">
    <cfRule type="cellIs" dxfId="1566" priority="1650" operator="lessThan">
      <formula>100</formula>
    </cfRule>
    <cfRule type="cellIs" dxfId="1565" priority="1651" operator="lessThan">
      <formula>100</formula>
    </cfRule>
  </conditionalFormatting>
  <conditionalFormatting sqref="E98">
    <cfRule type="cellIs" dxfId="1564" priority="1648" operator="lessThan">
      <formula>55</formula>
    </cfRule>
    <cfRule type="cellIs" dxfId="1563" priority="1649" operator="lessThan">
      <formula>55</formula>
    </cfRule>
  </conditionalFormatting>
  <conditionalFormatting sqref="E99">
    <cfRule type="cellIs" dxfId="1562" priority="1646" operator="lessThan">
      <formula>55</formula>
    </cfRule>
    <cfRule type="cellIs" dxfId="1561" priority="1647" operator="lessThan">
      <formula>55</formula>
    </cfRule>
  </conditionalFormatting>
  <conditionalFormatting sqref="E100">
    <cfRule type="cellIs" dxfId="1560" priority="1644" operator="lessThan">
      <formula>5</formula>
    </cfRule>
    <cfRule type="cellIs" dxfId="1559" priority="1645" operator="lessThan">
      <formula>5</formula>
    </cfRule>
  </conditionalFormatting>
  <conditionalFormatting sqref="E101">
    <cfRule type="cellIs" dxfId="1558" priority="1642" operator="lessThan">
      <formula>50</formula>
    </cfRule>
    <cfRule type="cellIs" dxfId="1557" priority="1643" operator="lessThan">
      <formula>50</formula>
    </cfRule>
  </conditionalFormatting>
  <conditionalFormatting sqref="E102">
    <cfRule type="cellIs" dxfId="1556" priority="1640" operator="lessThan">
      <formula>195</formula>
    </cfRule>
    <cfRule type="cellIs" dxfId="1555" priority="1641" operator="lessThan">
      <formula>195</formula>
    </cfRule>
  </conditionalFormatting>
  <conditionalFormatting sqref="E104">
    <cfRule type="cellIs" dxfId="1554" priority="1638" operator="lessThan">
      <formula>40</formula>
    </cfRule>
    <cfRule type="cellIs" dxfId="1553" priority="1639" operator="lessThan">
      <formula>40</formula>
    </cfRule>
  </conditionalFormatting>
  <conditionalFormatting sqref="E105">
    <cfRule type="cellIs" dxfId="1552" priority="1636" operator="lessThan">
      <formula>140</formula>
    </cfRule>
    <cfRule type="cellIs" dxfId="1551" priority="1637" operator="lessThan">
      <formula>140</formula>
    </cfRule>
  </conditionalFormatting>
  <conditionalFormatting sqref="E106">
    <cfRule type="cellIs" dxfId="1550" priority="1634" operator="lessThan">
      <formula>15</formula>
    </cfRule>
    <cfRule type="cellIs" dxfId="1549" priority="1635" operator="lessThan">
      <formula>15</formula>
    </cfRule>
  </conditionalFormatting>
  <conditionalFormatting sqref="E108">
    <cfRule type="cellIs" dxfId="1548" priority="1632" operator="lessThan">
      <formula>8325</formula>
    </cfRule>
    <cfRule type="cellIs" dxfId="1547" priority="1633" operator="lessThan">
      <formula>8325</formula>
    </cfRule>
  </conditionalFormatting>
  <conditionalFormatting sqref="E109">
    <cfRule type="cellIs" dxfId="1546" priority="1630" operator="lessThan">
      <formula>5895</formula>
    </cfRule>
    <cfRule type="cellIs" dxfId="1545" priority="1631" operator="lessThan">
      <formula>5895</formula>
    </cfRule>
  </conditionalFormatting>
  <conditionalFormatting sqref="E110">
    <cfRule type="cellIs" dxfId="1544" priority="1628" operator="lessThan">
      <formula>110</formula>
    </cfRule>
    <cfRule type="cellIs" dxfId="1543" priority="1629" operator="lessThan">
      <formula>110</formula>
    </cfRule>
  </conditionalFormatting>
  <conditionalFormatting sqref="E111">
    <cfRule type="cellIs" dxfId="1542" priority="1626" operator="lessThan">
      <formula>5785</formula>
    </cfRule>
    <cfRule type="cellIs" dxfId="1541" priority="1627" operator="lessThan">
      <formula>5785</formula>
    </cfRule>
  </conditionalFormatting>
  <conditionalFormatting sqref="E112">
    <cfRule type="cellIs" dxfId="1540" priority="1624" operator="lessThan">
      <formula>2260</formula>
    </cfRule>
    <cfRule type="cellIs" dxfId="1539" priority="1625" operator="lessThan">
      <formula>2260</formula>
    </cfRule>
  </conditionalFormatting>
  <conditionalFormatting sqref="E113">
    <cfRule type="cellIs" dxfId="1538" priority="1622" operator="lessThan">
      <formula>1600</formula>
    </cfRule>
    <cfRule type="cellIs" dxfId="1537" priority="1623" operator="lessThan">
      <formula>1600</formula>
    </cfRule>
  </conditionalFormatting>
  <conditionalFormatting sqref="E114">
    <cfRule type="cellIs" dxfId="1536" priority="1620" operator="lessThan">
      <formula>660</formula>
    </cfRule>
    <cfRule type="cellIs" dxfId="1535" priority="1621" operator="lessThan">
      <formula>660</formula>
    </cfRule>
  </conditionalFormatting>
  <conditionalFormatting sqref="E115">
    <cfRule type="cellIs" dxfId="1534" priority="1618" operator="lessThan">
      <formula>60</formula>
    </cfRule>
    <cfRule type="cellIs" dxfId="1533" priority="1619" operator="lessThan">
      <formula>60</formula>
    </cfRule>
  </conditionalFormatting>
  <conditionalFormatting sqref="E116">
    <cfRule type="cellIs" dxfId="1532" priority="1616" operator="lessThan">
      <formula>600</formula>
    </cfRule>
    <cfRule type="cellIs" dxfId="1531" priority="1617" operator="lessThan">
      <formula>600</formula>
    </cfRule>
  </conditionalFormatting>
  <conditionalFormatting sqref="E117">
    <cfRule type="cellIs" dxfId="1530" priority="1614" operator="lessThan">
      <formula>140</formula>
    </cfRule>
    <cfRule type="cellIs" dxfId="1529" priority="1615" operator="lessThan">
      <formula>140</formula>
    </cfRule>
  </conditionalFormatting>
  <conditionalFormatting sqref="E118">
    <cfRule type="cellIs" dxfId="1528" priority="1612" operator="lessThan">
      <formula>30</formula>
    </cfRule>
    <cfRule type="cellIs" dxfId="1527" priority="1613" operator="lessThan">
      <formula>30</formula>
    </cfRule>
  </conditionalFormatting>
  <conditionalFormatting sqref="E119">
    <cfRule type="cellIs" dxfId="1526" priority="1610" operator="lessThan">
      <formula>46724</formula>
    </cfRule>
    <cfRule type="cellIs" dxfId="1525" priority="1611" operator="lessThan">
      <formula>46724</formula>
    </cfRule>
  </conditionalFormatting>
  <conditionalFormatting sqref="E120">
    <cfRule type="cellIs" dxfId="1524" priority="1608" operator="lessThan">
      <formula>32679</formula>
    </cfRule>
    <cfRule type="cellIs" dxfId="1523" priority="1609" operator="lessThan">
      <formula>32679</formula>
    </cfRule>
  </conditionalFormatting>
  <conditionalFormatting sqref="E121">
    <cfRule type="cellIs" dxfId="1522" priority="1606" operator="lessThan">
      <formula>12771</formula>
    </cfRule>
    <cfRule type="cellIs" dxfId="1521" priority="1607" operator="lessThan">
      <formula>12771</formula>
    </cfRule>
  </conditionalFormatting>
  <conditionalFormatting sqref="E122">
    <cfRule type="cellIs" dxfId="1520" priority="1604" operator="lessThan">
      <formula>19908</formula>
    </cfRule>
    <cfRule type="cellIs" dxfId="1519" priority="1605" operator="lessThan">
      <formula>19908</formula>
    </cfRule>
  </conditionalFormatting>
  <conditionalFormatting sqref="E123">
    <cfRule type="cellIs" dxfId="1518" priority="1602" operator="lessThan">
      <formula>6000</formula>
    </cfRule>
    <cfRule type="cellIs" dxfId="1517" priority="1603" operator="lessThan">
      <formula>6000</formula>
    </cfRule>
  </conditionalFormatting>
  <conditionalFormatting sqref="E124">
    <cfRule type="cellIs" dxfId="1516" priority="1600" operator="lessThan">
      <formula>7620</formula>
    </cfRule>
    <cfRule type="cellIs" dxfId="1515" priority="1601" operator="lessThan">
      <formula>7620</formula>
    </cfRule>
  </conditionalFormatting>
  <conditionalFormatting sqref="E125">
    <cfRule type="cellIs" dxfId="1514" priority="1598" operator="lessThan">
      <formula>4800</formula>
    </cfRule>
    <cfRule type="cellIs" dxfId="1513" priority="1599" operator="lessThan">
      <formula>4800</formula>
    </cfRule>
  </conditionalFormatting>
  <conditionalFormatting sqref="E126">
    <cfRule type="cellIs" dxfId="1512" priority="1596" operator="lessThan">
      <formula>2820</formula>
    </cfRule>
    <cfRule type="cellIs" dxfId="1511" priority="1597" operator="lessThan">
      <formula>2820</formula>
    </cfRule>
  </conditionalFormatting>
  <conditionalFormatting sqref="E127">
    <cfRule type="cellIs" dxfId="1510" priority="1594" operator="lessThan">
      <formula>180</formula>
    </cfRule>
    <cfRule type="cellIs" dxfId="1509" priority="1595" operator="lessThan">
      <formula>180</formula>
    </cfRule>
  </conditionalFormatting>
  <conditionalFormatting sqref="E128">
    <cfRule type="cellIs" dxfId="1508" priority="1592" operator="lessThan">
      <formula>180</formula>
    </cfRule>
    <cfRule type="cellIs" dxfId="1507" priority="1593" operator="lessThan">
      <formula>180</formula>
    </cfRule>
  </conditionalFormatting>
  <conditionalFormatting sqref="E129">
    <cfRule type="cellIs" dxfId="1506" priority="1590" operator="lessThan">
      <formula>245</formula>
    </cfRule>
    <cfRule type="cellIs" dxfId="1505" priority="1591" operator="lessThan">
      <formula>245</formula>
    </cfRule>
  </conditionalFormatting>
  <conditionalFormatting sqref="E130">
    <cfRule type="cellIs" dxfId="1504" priority="1588" operator="lessThan">
      <formula>90</formula>
    </cfRule>
    <cfRule type="cellIs" dxfId="1503" priority="1589" operator="lessThan">
      <formula>90</formula>
    </cfRule>
  </conditionalFormatting>
  <conditionalFormatting sqref="E131">
    <cfRule type="cellIs" dxfId="1502" priority="1586" operator="lessThan">
      <formula>140</formula>
    </cfRule>
    <cfRule type="cellIs" dxfId="1501" priority="1587" operator="lessThan">
      <formula>140</formula>
    </cfRule>
  </conditionalFormatting>
  <conditionalFormatting sqref="E132">
    <cfRule type="cellIs" dxfId="1500" priority="1584" operator="lessThan">
      <formula>15</formula>
    </cfRule>
    <cfRule type="cellIs" dxfId="1499" priority="1585" operator="lessThan">
      <formula>15</formula>
    </cfRule>
  </conditionalFormatting>
  <conditionalFormatting sqref="E134">
    <cfRule type="cellIs" dxfId="1498" priority="1582" operator="lessThan">
      <formula>1015</formula>
    </cfRule>
    <cfRule type="cellIs" dxfId="1497" priority="1583" operator="lessThan">
      <formula>1015</formula>
    </cfRule>
  </conditionalFormatting>
  <conditionalFormatting sqref="E135">
    <cfRule type="cellIs" dxfId="1496" priority="1580" operator="lessThan">
      <formula>500</formula>
    </cfRule>
    <cfRule type="cellIs" dxfId="1495" priority="1581" operator="lessThan">
      <formula>500</formula>
    </cfRule>
  </conditionalFormatting>
  <conditionalFormatting sqref="E136">
    <cfRule type="cellIs" dxfId="1494" priority="1578" operator="lessThan">
      <formula>295</formula>
    </cfRule>
    <cfRule type="cellIs" dxfId="1493" priority="1579" operator="lessThan">
      <formula>292</formula>
    </cfRule>
  </conditionalFormatting>
  <conditionalFormatting sqref="E137">
    <cfRule type="cellIs" dxfId="1492" priority="1576" operator="lessThan">
      <formula>220</formula>
    </cfRule>
    <cfRule type="cellIs" dxfId="1491" priority="1577" operator="lessThan">
      <formula>220</formula>
    </cfRule>
  </conditionalFormatting>
  <conditionalFormatting sqref="E138">
    <cfRule type="cellIs" dxfId="1490" priority="1574" operator="lessThan">
      <formula>80</formula>
    </cfRule>
    <cfRule type="cellIs" dxfId="1489" priority="1575" operator="lessThan">
      <formula>80</formula>
    </cfRule>
  </conditionalFormatting>
  <conditionalFormatting sqref="E139">
    <cfRule type="cellIs" dxfId="1488" priority="1572" operator="lessThan">
      <formula>40</formula>
    </cfRule>
    <cfRule type="cellIs" dxfId="1487" priority="1573" operator="lessThan">
      <formula>40</formula>
    </cfRule>
  </conditionalFormatting>
  <conditionalFormatting sqref="E140">
    <cfRule type="cellIs" dxfId="1486" priority="1570" operator="lessThan">
      <formula>5000</formula>
    </cfRule>
    <cfRule type="cellIs" dxfId="1485" priority="1571" operator="lessThan">
      <formula>5000</formula>
    </cfRule>
  </conditionalFormatting>
  <conditionalFormatting sqref="E141">
    <cfRule type="cellIs" dxfId="1484" priority="1568" operator="lessThan">
      <formula>5000</formula>
    </cfRule>
    <cfRule type="cellIs" dxfId="1483" priority="1569" operator="lessThan">
      <formula>5000</formula>
    </cfRule>
  </conditionalFormatting>
  <conditionalFormatting sqref="E144">
    <cfRule type="cellIs" dxfId="1482" priority="1566" operator="lessThan">
      <formula>440550</formula>
    </cfRule>
    <cfRule type="cellIs" dxfId="1481" priority="1567" operator="lessThan">
      <formula>440550</formula>
    </cfRule>
  </conditionalFormatting>
  <conditionalFormatting sqref="E145">
    <cfRule type="cellIs" dxfId="1480" priority="1564" operator="lessThan">
      <formula>306500</formula>
    </cfRule>
    <cfRule type="cellIs" dxfId="1479" priority="1565" operator="lessThan">
      <formula>306500</formula>
    </cfRule>
  </conditionalFormatting>
  <conditionalFormatting sqref="E146">
    <cfRule type="cellIs" dxfId="1478" priority="1563" operator="lessThan">
      <formula>134000</formula>
    </cfRule>
  </conditionalFormatting>
  <conditionalFormatting sqref="E147">
    <cfRule type="cellIs" dxfId="1477" priority="1561" operator="lessThan">
      <formula>50</formula>
    </cfRule>
    <cfRule type="cellIs" dxfId="1476" priority="1562" operator="lessThan">
      <formula>50</formula>
    </cfRule>
  </conditionalFormatting>
  <conditionalFormatting sqref="E148">
    <cfRule type="cellIs" dxfId="1475" priority="1559" operator="lessThan">
      <formula>2500</formula>
    </cfRule>
    <cfRule type="cellIs" dxfId="1474" priority="1560" operator="lessThan">
      <formula>2500</formula>
    </cfRule>
  </conditionalFormatting>
  <conditionalFormatting sqref="E149">
    <cfRule type="cellIs" dxfId="1473" priority="1557" operator="lessThan">
      <formula>134050</formula>
    </cfRule>
    <cfRule type="cellIs" dxfId="1472" priority="1558" operator="lessThan">
      <formula>134050</formula>
    </cfRule>
  </conditionalFormatting>
  <conditionalFormatting sqref="E150">
    <cfRule type="cellIs" dxfId="1471" priority="1555" operator="lessThan">
      <formula>134000</formula>
    </cfRule>
    <cfRule type="cellIs" dxfId="1470" priority="1556" operator="lessThan">
      <formula>134000</formula>
    </cfRule>
  </conditionalFormatting>
  <conditionalFormatting sqref="E151">
    <cfRule type="cellIs" dxfId="1469" priority="1553" operator="lessThan">
      <formula>50</formula>
    </cfRule>
    <cfRule type="cellIs" dxfId="1468" priority="1554" operator="lessThan">
      <formula>50</formula>
    </cfRule>
  </conditionalFormatting>
  <conditionalFormatting sqref="E157">
    <cfRule type="cellIs" dxfId="1467" priority="1541" operator="lessThan">
      <formula>169900</formula>
    </cfRule>
    <cfRule type="cellIs" dxfId="1466" priority="1542" operator="lessThan">
      <formula>169900</formula>
    </cfRule>
  </conditionalFormatting>
  <conditionalFormatting sqref="E158">
    <cfRule type="cellIs" dxfId="1465" priority="1539" operator="lessThan">
      <formula>60000</formula>
    </cfRule>
    <cfRule type="cellIs" dxfId="1464" priority="1540" operator="lessThan">
      <formula>60000</formula>
    </cfRule>
  </conditionalFormatting>
  <conditionalFormatting sqref="E159">
    <cfRule type="cellIs" dxfId="1463" priority="1537" operator="lessThan">
      <formula>7100</formula>
    </cfRule>
    <cfRule type="cellIs" dxfId="1462" priority="1538" operator="lessThan">
      <formula>7100</formula>
    </cfRule>
  </conditionalFormatting>
  <conditionalFormatting sqref="E160">
    <cfRule type="cellIs" dxfId="1461" priority="1535" operator="lessThan">
      <formula>4300</formula>
    </cfRule>
    <cfRule type="cellIs" dxfId="1460" priority="1536" operator="lessThan">
      <formula>4300</formula>
    </cfRule>
  </conditionalFormatting>
  <conditionalFormatting sqref="E161">
    <cfRule type="cellIs" dxfId="1459" priority="1533" operator="lessThan">
      <formula>2800</formula>
    </cfRule>
    <cfRule type="cellIs" dxfId="1458" priority="1534" operator="lessThan">
      <formula>2800</formula>
    </cfRule>
  </conditionalFormatting>
  <conditionalFormatting sqref="E162">
    <cfRule type="cellIs" dxfId="1457" priority="1531" operator="lessThan">
      <formula>102000</formula>
    </cfRule>
    <cfRule type="cellIs" dxfId="1456" priority="1532" operator="lessThan">
      <formula>102000</formula>
    </cfRule>
  </conditionalFormatting>
  <conditionalFormatting sqref="E163">
    <cfRule type="cellIs" dxfId="1455" priority="1529" operator="lessThan">
      <formula>800</formula>
    </cfRule>
    <cfRule type="cellIs" dxfId="1454" priority="1530" operator="lessThan">
      <formula>800</formula>
    </cfRule>
  </conditionalFormatting>
  <conditionalFormatting sqref="E165">
    <cfRule type="cellIs" dxfId="1453" priority="1527" operator="lessThan">
      <formula>800</formula>
    </cfRule>
    <cfRule type="cellIs" dxfId="1452" priority="1528" operator="lessThan">
      <formula>800</formula>
    </cfRule>
  </conditionalFormatting>
  <conditionalFormatting sqref="E166">
    <cfRule type="cellIs" dxfId="1451" priority="1525" operator="lessThan">
      <formula>15400</formula>
    </cfRule>
    <cfRule type="cellIs" dxfId="1450" priority="1526" operator="lessThan">
      <formula>15400</formula>
    </cfRule>
  </conditionalFormatting>
  <conditionalFormatting sqref="E167">
    <cfRule type="cellIs" dxfId="1449" priority="1523" operator="lessThan">
      <formula>400</formula>
    </cfRule>
    <cfRule type="cellIs" dxfId="1448" priority="1524" operator="lessThan">
      <formula>400</formula>
    </cfRule>
  </conditionalFormatting>
  <conditionalFormatting sqref="E168">
    <cfRule type="cellIs" dxfId="1447" priority="1521" operator="lessThan">
      <formula>15000</formula>
    </cfRule>
    <cfRule type="cellIs" dxfId="1446" priority="1522" operator="lessThan">
      <formula>15000</formula>
    </cfRule>
  </conditionalFormatting>
  <conditionalFormatting sqref="E170">
    <cfRule type="cellIs" dxfId="1445" priority="1519" operator="lessThan">
      <formula>300</formula>
    </cfRule>
    <cfRule type="cellIs" dxfId="1444" priority="1520" operator="lessThan">
      <formula>300</formula>
    </cfRule>
  </conditionalFormatting>
  <conditionalFormatting sqref="E171">
    <cfRule type="cellIs" dxfId="1443" priority="1517" operator="lessThan">
      <formula>5</formula>
    </cfRule>
    <cfRule type="cellIs" dxfId="1442" priority="1518" operator="lessThan">
      <formula>5</formula>
    </cfRule>
  </conditionalFormatting>
  <conditionalFormatting sqref="E172">
    <cfRule type="cellIs" dxfId="1441" priority="1515" operator="lessThan">
      <formula>300</formula>
    </cfRule>
    <cfRule type="cellIs" dxfId="1440" priority="1516" operator="lessThan">
      <formula>300</formula>
    </cfRule>
  </conditionalFormatting>
  <conditionalFormatting sqref="E173">
    <cfRule type="cellIs" dxfId="1439" priority="1513" operator="lessThan">
      <formula>990</formula>
    </cfRule>
    <cfRule type="cellIs" dxfId="1438" priority="1514" operator="lessThan">
      <formula>996</formula>
    </cfRule>
  </conditionalFormatting>
  <conditionalFormatting sqref="E174">
    <cfRule type="cellIs" dxfId="1437" priority="1511" operator="lessThan">
      <formula>972</formula>
    </cfRule>
    <cfRule type="cellIs" dxfId="1436" priority="1512" operator="lessThan">
      <formula>972</formula>
    </cfRule>
  </conditionalFormatting>
  <conditionalFormatting sqref="E175">
    <cfRule type="cellIs" dxfId="1435" priority="1509" operator="lessThan">
      <formula>24</formula>
    </cfRule>
    <cfRule type="cellIs" dxfId="1434" priority="1510" operator="lessThan">
      <formula>24</formula>
    </cfRule>
  </conditionalFormatting>
  <conditionalFormatting sqref="E176">
    <cfRule type="cellIs" dxfId="1433" priority="1507" operator="lessThan">
      <formula>80</formula>
    </cfRule>
    <cfRule type="cellIs" dxfId="1432" priority="1508" operator="lessThan">
      <formula>80</formula>
    </cfRule>
  </conditionalFormatting>
  <conditionalFormatting sqref="E178">
    <cfRule type="cellIs" dxfId="1431" priority="1505" operator="lessThan">
      <formula>80</formula>
    </cfRule>
    <cfRule type="cellIs" dxfId="1430" priority="1506" operator="lessThan">
      <formula>80</formula>
    </cfRule>
  </conditionalFormatting>
  <conditionalFormatting sqref="E180">
    <cfRule type="cellIs" dxfId="1429" priority="1503" operator="lessThan">
      <formula>2400</formula>
    </cfRule>
    <cfRule type="cellIs" dxfId="1428" priority="1504" operator="lessThan">
      <formula>2400</formula>
    </cfRule>
  </conditionalFormatting>
  <conditionalFormatting sqref="E181">
    <cfRule type="cellIs" dxfId="1427" priority="1501" operator="lessThan">
      <formula>2000</formula>
    </cfRule>
    <cfRule type="cellIs" dxfId="1426" priority="1502" operator="lessThan">
      <formula>2000</formula>
    </cfRule>
  </conditionalFormatting>
  <conditionalFormatting sqref="E182">
    <cfRule type="cellIs" dxfId="1425" priority="1499" operator="lessThan">
      <formula>400</formula>
    </cfRule>
    <cfRule type="cellIs" dxfId="1424" priority="1500" operator="lessThan">
      <formula>400</formula>
    </cfRule>
  </conditionalFormatting>
  <conditionalFormatting sqref="E183">
    <cfRule type="cellIs" dxfId="1423" priority="1497" operator="lessThan">
      <formula>22</formula>
    </cfRule>
    <cfRule type="cellIs" dxfId="1422" priority="1498" operator="lessThan">
      <formula>22</formula>
    </cfRule>
  </conditionalFormatting>
  <conditionalFormatting sqref="E184">
    <cfRule type="cellIs" dxfId="1421" priority="1495" operator="lessThan">
      <formula>6</formula>
    </cfRule>
    <cfRule type="cellIs" dxfId="1420" priority="1496" operator="lessThan">
      <formula>6</formula>
    </cfRule>
  </conditionalFormatting>
  <conditionalFormatting sqref="E185">
    <cfRule type="cellIs" dxfId="1419" priority="1493" operator="lessThan">
      <formula>6</formula>
    </cfRule>
    <cfRule type="cellIs" dxfId="1418" priority="1494" operator="lessThan">
      <formula>6</formula>
    </cfRule>
  </conditionalFormatting>
  <conditionalFormatting sqref="E186">
    <cfRule type="cellIs" dxfId="1417" priority="1491" operator="lessThan">
      <formula>4</formula>
    </cfRule>
    <cfRule type="cellIs" dxfId="1416" priority="1492" operator="lessThan">
      <formula>4</formula>
    </cfRule>
  </conditionalFormatting>
  <conditionalFormatting sqref="E187">
    <cfRule type="cellIs" dxfId="1415" priority="1489" operator="lessThan">
      <formula>2</formula>
    </cfRule>
    <cfRule type="cellIs" dxfId="1414" priority="1490" operator="lessThan">
      <formula>2</formula>
    </cfRule>
  </conditionalFormatting>
  <conditionalFormatting sqref="E188">
    <cfRule type="cellIs" dxfId="1413" priority="1487" operator="lessThan">
      <formula>4</formula>
    </cfRule>
    <cfRule type="cellIs" dxfId="1412" priority="1488" operator="lessThan">
      <formula>4</formula>
    </cfRule>
  </conditionalFormatting>
  <conditionalFormatting sqref="E190">
    <cfRule type="cellIs" dxfId="1411" priority="1485" operator="lessThan">
      <formula>320</formula>
    </cfRule>
    <cfRule type="cellIs" dxfId="1410" priority="1486" operator="lessThan">
      <formula>320</formula>
    </cfRule>
  </conditionalFormatting>
  <conditionalFormatting sqref="E191">
    <cfRule type="cellIs" dxfId="1409" priority="1483" operator="lessThan">
      <formula>3200</formula>
    </cfRule>
    <cfRule type="cellIs" dxfId="1408" priority="1484" operator="lessThan">
      <formula>3200</formula>
    </cfRule>
  </conditionalFormatting>
  <conditionalFormatting sqref="E192">
    <cfRule type="cellIs" dxfId="1407" priority="1481" operator="lessThan">
      <formula>20</formula>
    </cfRule>
    <cfRule type="cellIs" dxfId="1406" priority="1482" operator="lessThan">
      <formula>20</formula>
    </cfRule>
  </conditionalFormatting>
  <conditionalFormatting sqref="E193">
    <cfRule type="cellIs" dxfId="1405" priority="1479" operator="lessThan">
      <formula>2200</formula>
    </cfRule>
    <cfRule type="cellIs" dxfId="1404" priority="1480" operator="lessThan">
      <formula>2200</formula>
    </cfRule>
  </conditionalFormatting>
  <conditionalFormatting sqref="E194">
    <cfRule type="cellIs" dxfId="1403" priority="1477" operator="lessThan">
      <formula>300</formula>
    </cfRule>
    <cfRule type="cellIs" dxfId="1402" priority="1478" operator="lessThan">
      <formula>300</formula>
    </cfRule>
  </conditionalFormatting>
  <conditionalFormatting sqref="E195">
    <cfRule type="cellIs" dxfId="1401" priority="1475" operator="lessThan">
      <formula>1000</formula>
    </cfRule>
    <cfRule type="cellIs" dxfId="1400" priority="1476" operator="lessThan">
      <formula>1000</formula>
    </cfRule>
  </conditionalFormatting>
  <conditionalFormatting sqref="E197">
    <cfRule type="cellIs" dxfId="1399" priority="1473" operator="lessThan">
      <formula>8</formula>
    </cfRule>
    <cfRule type="cellIs" dxfId="1398" priority="1474" operator="lessThan">
      <formula>8</formula>
    </cfRule>
  </conditionalFormatting>
  <conditionalFormatting sqref="E198">
    <cfRule type="cellIs" dxfId="1397" priority="1471" operator="lessThan">
      <formula>8</formula>
    </cfRule>
    <cfRule type="cellIs" dxfId="1396" priority="1472" operator="lessThan">
      <formula>8</formula>
    </cfRule>
  </conditionalFormatting>
  <conditionalFormatting sqref="E199">
    <cfRule type="cellIs" dxfId="1395" priority="1469" operator="lessThan">
      <formula>512</formula>
    </cfRule>
    <cfRule type="cellIs" dxfId="1394" priority="1470" operator="lessThan">
      <formula>512</formula>
    </cfRule>
  </conditionalFormatting>
  <conditionalFormatting sqref="E200">
    <cfRule type="cellIs" dxfId="1393" priority="1467" operator="lessThan">
      <formula>480</formula>
    </cfRule>
    <cfRule type="cellIs" dxfId="1392" priority="1468" operator="lessThan">
      <formula>480</formula>
    </cfRule>
  </conditionalFormatting>
  <conditionalFormatting sqref="E201">
    <cfRule type="cellIs" dxfId="1391" priority="1465" operator="lessThan">
      <formula>60</formula>
    </cfRule>
    <cfRule type="cellIs" dxfId="1390" priority="1466" operator="lessThan">
      <formula>60</formula>
    </cfRule>
  </conditionalFormatting>
  <conditionalFormatting sqref="E202">
    <cfRule type="cellIs" dxfId="1389" priority="1463" operator="lessThan">
      <formula>20</formula>
    </cfRule>
    <cfRule type="cellIs" dxfId="1388" priority="1464" operator="lessThan">
      <formula>20</formula>
    </cfRule>
  </conditionalFormatting>
  <conditionalFormatting sqref="E203">
    <cfRule type="cellIs" dxfId="1387" priority="1461" operator="lessThan">
      <formula>400</formula>
    </cfRule>
    <cfRule type="cellIs" dxfId="1386" priority="1462" operator="lessThan">
      <formula>400</formula>
    </cfRule>
  </conditionalFormatting>
  <conditionalFormatting sqref="E204">
    <cfRule type="cellIs" dxfId="1385" priority="1459" operator="lessThan">
      <formula>12</formula>
    </cfRule>
    <cfRule type="cellIs" dxfId="1384" priority="1460" operator="lessThan">
      <formula>12</formula>
    </cfRule>
  </conditionalFormatting>
  <conditionalFormatting sqref="E205">
    <cfRule type="cellIs" dxfId="1383" priority="1457" operator="lessThan">
      <formula>20</formula>
    </cfRule>
    <cfRule type="cellIs" dxfId="1382" priority="1458" operator="lessThan">
      <formula>20</formula>
    </cfRule>
  </conditionalFormatting>
  <conditionalFormatting sqref="E206">
    <cfRule type="cellIs" dxfId="1381" priority="1455" operator="lessThan">
      <formula>3</formula>
    </cfRule>
    <cfRule type="cellIs" dxfId="1380" priority="1456" operator="lessThan">
      <formula>3</formula>
    </cfRule>
  </conditionalFormatting>
  <conditionalFormatting sqref="E207">
    <cfRule type="cellIs" dxfId="1379" priority="1453" operator="lessThan">
      <formula>2</formula>
    </cfRule>
    <cfRule type="cellIs" dxfId="1378" priority="1454" operator="lessThan">
      <formula>2</formula>
    </cfRule>
  </conditionalFormatting>
  <conditionalFormatting sqref="E208">
    <cfRule type="cellIs" dxfId="1377" priority="1451" operator="lessThan">
      <formula>1</formula>
    </cfRule>
    <cfRule type="cellIs" dxfId="1376" priority="1452" operator="lessThan">
      <formula>1</formula>
    </cfRule>
  </conditionalFormatting>
  <conditionalFormatting sqref="E209">
    <cfRule type="cellIs" dxfId="1375" priority="1449" operator="lessThan">
      <formula>200</formula>
    </cfRule>
    <cfRule type="cellIs" dxfId="1374" priority="1450" operator="lessThan">
      <formula>200</formula>
    </cfRule>
  </conditionalFormatting>
  <conditionalFormatting sqref="E210">
    <cfRule type="cellIs" dxfId="1373" priority="1447" operator="lessThan">
      <formula>200</formula>
    </cfRule>
    <cfRule type="cellIs" dxfId="1372" priority="1448" operator="lessThan">
      <formula>200</formula>
    </cfRule>
  </conditionalFormatting>
  <conditionalFormatting sqref="E212">
    <cfRule type="cellIs" dxfId="1371" priority="1445" operator="lessThan">
      <formula>34</formula>
    </cfRule>
    <cfRule type="cellIs" dxfId="1370" priority="1446" operator="lessThan">
      <formula>34</formula>
    </cfRule>
  </conditionalFormatting>
  <conditionalFormatting sqref="E213">
    <cfRule type="cellIs" dxfId="1369" priority="1443" operator="lessThan">
      <formula>3</formula>
    </cfRule>
    <cfRule type="cellIs" dxfId="1368" priority="1444" operator="lessThan">
      <formula>3</formula>
    </cfRule>
  </conditionalFormatting>
  <conditionalFormatting sqref="E214">
    <cfRule type="cellIs" dxfId="1367" priority="1441" operator="lessThan">
      <formula>1</formula>
    </cfRule>
    <cfRule type="cellIs" dxfId="1366" priority="1442" operator="lessThan">
      <formula>1</formula>
    </cfRule>
  </conditionalFormatting>
  <conditionalFormatting sqref="E215">
    <cfRule type="cellIs" dxfId="1365" priority="1439" operator="lessThan">
      <formula>1</formula>
    </cfRule>
    <cfRule type="cellIs" dxfId="1364" priority="1440" operator="lessThan">
      <formula>1</formula>
    </cfRule>
  </conditionalFormatting>
  <conditionalFormatting sqref="E216">
    <cfRule type="cellIs" dxfId="1363" priority="1437" operator="lessThan">
      <formula>1</formula>
    </cfRule>
    <cfRule type="cellIs" dxfId="1362" priority="1438" operator="lessThan">
      <formula>1</formula>
    </cfRule>
  </conditionalFormatting>
  <conditionalFormatting sqref="E217">
    <cfRule type="cellIs" dxfId="1361" priority="1435" operator="lessThan">
      <formula>15</formula>
    </cfRule>
    <cfRule type="cellIs" dxfId="1360" priority="1436" operator="lessThan">
      <formula>15</formula>
    </cfRule>
  </conditionalFormatting>
  <conditionalFormatting sqref="E218">
    <cfRule type="cellIs" dxfId="1359" priority="1433" operator="lessThan">
      <formula>1</formula>
    </cfRule>
    <cfRule type="cellIs" dxfId="1358" priority="1434" operator="lessThan">
      <formula>1</formula>
    </cfRule>
  </conditionalFormatting>
  <conditionalFormatting sqref="E219">
    <cfRule type="cellIs" dxfId="1357" priority="1431" operator="lessThan">
      <formula>3</formula>
    </cfRule>
    <cfRule type="cellIs" dxfId="1356" priority="1432" operator="lessThan">
      <formula>3</formula>
    </cfRule>
  </conditionalFormatting>
  <conditionalFormatting sqref="E220">
    <cfRule type="cellIs" dxfId="1355" priority="1429" operator="lessThan">
      <formula>3</formula>
    </cfRule>
    <cfRule type="cellIs" dxfId="1354" priority="1430" operator="lessThan">
      <formula>3</formula>
    </cfRule>
  </conditionalFormatting>
  <conditionalFormatting sqref="E221">
    <cfRule type="cellIs" dxfId="1353" priority="1427" operator="lessThan">
      <formula>3</formula>
    </cfRule>
    <cfRule type="cellIs" dxfId="1352" priority="1428" operator="lessThan">
      <formula>3</formula>
    </cfRule>
  </conditionalFormatting>
  <conditionalFormatting sqref="E222">
    <cfRule type="cellIs" dxfId="1351" priority="1425" operator="lessThan">
      <formula>2</formula>
    </cfRule>
    <cfRule type="cellIs" dxfId="1350" priority="1426" operator="lessThan">
      <formula>2</formula>
    </cfRule>
  </conditionalFormatting>
  <conditionalFormatting sqref="E223">
    <cfRule type="cellIs" dxfId="1349" priority="1423" operator="lessThan">
      <formula>2</formula>
    </cfRule>
    <cfRule type="cellIs" dxfId="1348" priority="1424" operator="lessThan">
      <formula>2</formula>
    </cfRule>
  </conditionalFormatting>
  <conditionalFormatting sqref="E224">
    <cfRule type="cellIs" dxfId="1347" priority="1421" operator="lessThan">
      <formula>1</formula>
    </cfRule>
    <cfRule type="cellIs" dxfId="1346" priority="1422" operator="lessThan">
      <formula>1</formula>
    </cfRule>
  </conditionalFormatting>
  <conditionalFormatting sqref="E225">
    <cfRule type="cellIs" dxfId="1345" priority="1419" operator="lessThan">
      <formula>16</formula>
    </cfRule>
    <cfRule type="cellIs" dxfId="1344" priority="1420" operator="lessThan">
      <formula>16</formula>
    </cfRule>
  </conditionalFormatting>
  <conditionalFormatting sqref="E226">
    <cfRule type="cellIs" dxfId="1343" priority="1417" operator="lessThan">
      <formula>4</formula>
    </cfRule>
    <cfRule type="cellIs" dxfId="1342" priority="1418" operator="lessThan">
      <formula>4</formula>
    </cfRule>
  </conditionalFormatting>
  <conditionalFormatting sqref="E227">
    <cfRule type="cellIs" dxfId="1341" priority="1415" operator="lessThan">
      <formula>3</formula>
    </cfRule>
    <cfRule type="cellIs" dxfId="1340" priority="1416" operator="lessThan">
      <formula>3</formula>
    </cfRule>
  </conditionalFormatting>
  <conditionalFormatting sqref="E228">
    <cfRule type="cellIs" dxfId="1339" priority="1413" operator="lessThan">
      <formula>2</formula>
    </cfRule>
    <cfRule type="cellIs" dxfId="1338" priority="1414" operator="lessThan">
      <formula>2</formula>
    </cfRule>
  </conditionalFormatting>
  <conditionalFormatting sqref="E229">
    <cfRule type="cellIs" dxfId="1337" priority="1411" operator="lessThan">
      <formula>2</formula>
    </cfRule>
    <cfRule type="cellIs" dxfId="1336" priority="1412" operator="lessThan">
      <formula>2</formula>
    </cfRule>
  </conditionalFormatting>
  <conditionalFormatting sqref="E230">
    <cfRule type="cellIs" dxfId="1335" priority="1409" operator="lessThan">
      <formula>3</formula>
    </cfRule>
    <cfRule type="cellIs" dxfId="1334" priority="1410" operator="lessThan">
      <formula>3</formula>
    </cfRule>
  </conditionalFormatting>
  <conditionalFormatting sqref="E231">
    <cfRule type="cellIs" dxfId="1333" priority="1407" operator="lessThan">
      <formula>2</formula>
    </cfRule>
    <cfRule type="cellIs" dxfId="1332" priority="1408" operator="lessThan">
      <formula>2</formula>
    </cfRule>
  </conditionalFormatting>
  <conditionalFormatting sqref="E232">
    <cfRule type="cellIs" dxfId="1331" priority="1405" operator="lessThan">
      <formula>1</formula>
    </cfRule>
    <cfRule type="cellIs" dxfId="1330" priority="1406" operator="lessThan">
      <formula>1</formula>
    </cfRule>
  </conditionalFormatting>
  <conditionalFormatting sqref="E234">
    <cfRule type="cellIs" dxfId="1329" priority="1403" operator="lessThan">
      <formula>3</formula>
    </cfRule>
    <cfRule type="cellIs" dxfId="1328" priority="1404" operator="lessThan">
      <formula>3</formula>
    </cfRule>
  </conditionalFormatting>
  <conditionalFormatting sqref="E235">
    <cfRule type="cellIs" dxfId="1327" priority="1401" operator="lessThan">
      <formula>2</formula>
    </cfRule>
    <cfRule type="cellIs" dxfId="1326" priority="1402" operator="lessThan">
      <formula>2</formula>
    </cfRule>
  </conditionalFormatting>
  <conditionalFormatting sqref="E236">
    <cfRule type="cellIs" dxfId="1325" priority="1399" operator="lessThan">
      <formula>1</formula>
    </cfRule>
    <cfRule type="cellIs" dxfId="1324" priority="1400" operator="lessThan">
      <formula>1</formula>
    </cfRule>
  </conditionalFormatting>
  <conditionalFormatting sqref="E237">
    <cfRule type="cellIs" dxfId="1323" priority="1397" operator="lessThan">
      <formula>30</formula>
    </cfRule>
    <cfRule type="cellIs" dxfId="1322" priority="1398" operator="lessThan">
      <formula>30</formula>
    </cfRule>
  </conditionalFormatting>
  <conditionalFormatting sqref="E242">
    <cfRule type="cellIs" dxfId="1321" priority="1395" operator="lessThan">
      <formula>20</formula>
    </cfRule>
    <cfRule type="cellIs" dxfId="1320" priority="1396" operator="lessThan">
      <formula>20</formula>
    </cfRule>
  </conditionalFormatting>
  <conditionalFormatting sqref="E244">
    <cfRule type="cellIs" dxfId="1319" priority="1393" operator="lessThan">
      <formula>90</formula>
    </cfRule>
    <cfRule type="cellIs" dxfId="1318" priority="1394" operator="lessThan">
      <formula>90</formula>
    </cfRule>
  </conditionalFormatting>
  <conditionalFormatting sqref="E246">
    <cfRule type="cellIs" dxfId="1317" priority="1391" operator="lessThan">
      <formula>10</formula>
    </cfRule>
    <cfRule type="cellIs" dxfId="1316" priority="1392" operator="lessThan">
      <formula>10</formula>
    </cfRule>
  </conditionalFormatting>
  <conditionalFormatting sqref="E248">
    <cfRule type="cellIs" dxfId="1315" priority="1389" operator="lessThan">
      <formula>90</formula>
    </cfRule>
    <cfRule type="cellIs" dxfId="1314" priority="1390" operator="lessThan">
      <formula>90</formula>
    </cfRule>
  </conditionalFormatting>
  <conditionalFormatting sqref="E250">
    <cfRule type="cellIs" dxfId="1313" priority="1387" operator="lessThan">
      <formula>10</formula>
    </cfRule>
    <cfRule type="cellIs" dxfId="1312" priority="1388" operator="lessThan">
      <formula>10</formula>
    </cfRule>
  </conditionalFormatting>
  <conditionalFormatting sqref="E252">
    <cfRule type="cellIs" dxfId="1311" priority="1385" operator="lessThan">
      <formula>4</formula>
    </cfRule>
    <cfRule type="cellIs" dxfId="1310" priority="1386" operator="lessThan">
      <formula>4</formula>
    </cfRule>
  </conditionalFormatting>
  <conditionalFormatting sqref="E255">
    <cfRule type="cellIs" dxfId="1309" priority="1383" operator="lessThan">
      <formula>20</formula>
    </cfRule>
    <cfRule type="cellIs" dxfId="1308" priority="1384" operator="lessThan">
      <formula>20</formula>
    </cfRule>
  </conditionalFormatting>
  <conditionalFormatting sqref="E256">
    <cfRule type="cellIs" dxfId="1307" priority="1381" operator="lessThan">
      <formula>2</formula>
    </cfRule>
    <cfRule type="cellIs" dxfId="1306" priority="1382" operator="lessThan">
      <formula>2</formula>
    </cfRule>
  </conditionalFormatting>
  <conditionalFormatting sqref="E257">
    <cfRule type="cellIs" dxfId="1305" priority="1379" operator="lessThan">
      <formula>1</formula>
    </cfRule>
    <cfRule type="cellIs" dxfId="1304" priority="1380" operator="lessThan">
      <formula>1</formula>
    </cfRule>
  </conditionalFormatting>
  <conditionalFormatting sqref="E258">
    <cfRule type="cellIs" dxfId="1303" priority="1377" operator="lessThan">
      <formula>1</formula>
    </cfRule>
    <cfRule type="cellIs" dxfId="1302" priority="1378" operator="lessThan">
      <formula>1</formula>
    </cfRule>
  </conditionalFormatting>
  <conditionalFormatting sqref="E259">
    <cfRule type="cellIs" dxfId="1301" priority="1375" operator="lessThan">
      <formula>3</formula>
    </cfRule>
    <cfRule type="cellIs" dxfId="1300" priority="1376" operator="lessThan">
      <formula>3</formula>
    </cfRule>
  </conditionalFormatting>
  <conditionalFormatting sqref="E260">
    <cfRule type="cellIs" dxfId="1299" priority="1373" operator="lessThan">
      <formula>1</formula>
    </cfRule>
    <cfRule type="cellIs" dxfId="1298" priority="1374" operator="lessThan">
      <formula>1</formula>
    </cfRule>
  </conditionalFormatting>
  <conditionalFormatting sqref="E261">
    <cfRule type="cellIs" dxfId="1297" priority="1371" operator="lessThan">
      <formula>1</formula>
    </cfRule>
    <cfRule type="cellIs" dxfId="1296" priority="1372" operator="lessThan">
      <formula>1</formula>
    </cfRule>
  </conditionalFormatting>
  <conditionalFormatting sqref="E262">
    <cfRule type="cellIs" dxfId="1295" priority="1369" operator="lessThan">
      <formula>1</formula>
    </cfRule>
    <cfRule type="cellIs" dxfId="1294" priority="1370" operator="lessThan">
      <formula>1</formula>
    </cfRule>
  </conditionalFormatting>
  <conditionalFormatting sqref="E263">
    <cfRule type="cellIs" dxfId="1293" priority="1367" operator="lessThan">
      <formula>1</formula>
    </cfRule>
    <cfRule type="cellIs" dxfId="1292" priority="1368" operator="lessThan">
      <formula>1</formula>
    </cfRule>
  </conditionalFormatting>
  <conditionalFormatting sqref="E264">
    <cfRule type="cellIs" dxfId="1291" priority="1365" operator="lessThan">
      <formula>12</formula>
    </cfRule>
    <cfRule type="cellIs" dxfId="1290" priority="1366" operator="lessThan">
      <formula>12</formula>
    </cfRule>
  </conditionalFormatting>
  <conditionalFormatting sqref="E265">
    <cfRule type="cellIs" dxfId="1289" priority="1363" operator="lessThan">
      <formula>12</formula>
    </cfRule>
    <cfRule type="cellIs" dxfId="1288" priority="1364" operator="lessThan">
      <formula>12</formula>
    </cfRule>
  </conditionalFormatting>
  <conditionalFormatting sqref="E266">
    <cfRule type="cellIs" dxfId="1287" priority="1361" operator="lessThan">
      <formula>12</formula>
    </cfRule>
    <cfRule type="cellIs" dxfId="1286" priority="1362" operator="lessThan">
      <formula>12</formula>
    </cfRule>
  </conditionalFormatting>
  <conditionalFormatting sqref="E267">
    <cfRule type="cellIs" dxfId="1285" priority="1359" operator="lessThan">
      <formula>1</formula>
    </cfRule>
    <cfRule type="cellIs" dxfId="1284" priority="1360" operator="lessThan">
      <formula>1</formula>
    </cfRule>
  </conditionalFormatting>
  <conditionalFormatting sqref="E268">
    <cfRule type="cellIs" dxfId="1283" priority="1357" operator="lessThan">
      <formula>1</formula>
    </cfRule>
    <cfRule type="cellIs" dxfId="1282" priority="1358" operator="lessThan">
      <formula>1</formula>
    </cfRule>
  </conditionalFormatting>
  <conditionalFormatting sqref="E273">
    <cfRule type="cellIs" dxfId="1281" priority="1353" operator="lessThan">
      <formula>1</formula>
    </cfRule>
    <cfRule type="cellIs" dxfId="1280" priority="1354" operator="lessThan">
      <formula>1</formula>
    </cfRule>
  </conditionalFormatting>
  <conditionalFormatting sqref="E274">
    <cfRule type="cellIs" dxfId="1279" priority="1351" operator="lessThan">
      <formula>1</formula>
    </cfRule>
    <cfRule type="cellIs" dxfId="1278" priority="1352" operator="lessThan">
      <formula>1</formula>
    </cfRule>
  </conditionalFormatting>
  <conditionalFormatting sqref="E275">
    <cfRule type="cellIs" dxfId="1277" priority="1349" operator="lessThan">
      <formula>810</formula>
    </cfRule>
    <cfRule type="cellIs" dxfId="1276" priority="1350" operator="lessThan">
      <formula>810</formula>
    </cfRule>
  </conditionalFormatting>
  <conditionalFormatting sqref="E276">
    <cfRule type="cellIs" dxfId="1275" priority="1347" operator="lessThan">
      <formula>30</formula>
    </cfRule>
    <cfRule type="cellIs" dxfId="1274" priority="1348" operator="lessThan">
      <formula>30</formula>
    </cfRule>
  </conditionalFormatting>
  <conditionalFormatting sqref="E277">
    <cfRule type="cellIs" dxfId="1273" priority="1345" operator="lessThan">
      <formula>30</formula>
    </cfRule>
    <cfRule type="cellIs" dxfId="1272" priority="1346" operator="lessThan">
      <formula>30</formula>
    </cfRule>
  </conditionalFormatting>
  <conditionalFormatting sqref="E278">
    <cfRule type="cellIs" dxfId="1271" priority="1343" operator="lessThan">
      <formula>100</formula>
    </cfRule>
    <cfRule type="cellIs" dxfId="1270" priority="1344" operator="lessThan">
      <formula>100</formula>
    </cfRule>
  </conditionalFormatting>
  <conditionalFormatting sqref="E279">
    <cfRule type="cellIs" dxfId="1269" priority="1341" operator="lessThan">
      <formula>600</formula>
    </cfRule>
    <cfRule type="cellIs" dxfId="1268" priority="1342" operator="lessThan">
      <formula>600</formula>
    </cfRule>
  </conditionalFormatting>
  <conditionalFormatting sqref="E280">
    <cfRule type="cellIs" dxfId="1267" priority="1339" operator="lessThan">
      <formula>50</formula>
    </cfRule>
    <cfRule type="cellIs" dxfId="1266" priority="1340" operator="lessThan">
      <formula>50</formula>
    </cfRule>
  </conditionalFormatting>
  <conditionalFormatting sqref="E281">
    <cfRule type="cellIs" dxfId="1265" priority="1337" operator="lessThan">
      <formula>1</formula>
    </cfRule>
    <cfRule type="cellIs" dxfId="1264" priority="1338" operator="lessThan">
      <formula>1</formula>
    </cfRule>
  </conditionalFormatting>
  <conditionalFormatting sqref="E282">
    <cfRule type="cellIs" dxfId="1263" priority="1335" operator="lessThan">
      <formula>69000</formula>
    </cfRule>
    <cfRule type="cellIs" dxfId="1262" priority="1336" operator="lessThan">
      <formula>69000</formula>
    </cfRule>
  </conditionalFormatting>
  <conditionalFormatting sqref="E283">
    <cfRule type="cellIs" dxfId="1261" priority="1333" operator="lessThan">
      <formula>25000</formula>
    </cfRule>
    <cfRule type="cellIs" dxfId="1260" priority="1334" operator="lessThan">
      <formula>25000</formula>
    </cfRule>
  </conditionalFormatting>
  <conditionalFormatting sqref="E284">
    <cfRule type="cellIs" dxfId="1259" priority="1331" operator="lessThan">
      <formula>40000</formula>
    </cfRule>
    <cfRule type="cellIs" dxfId="1258" priority="1332" operator="lessThan">
      <formula>40000</formula>
    </cfRule>
  </conditionalFormatting>
  <conditionalFormatting sqref="E285">
    <cfRule type="cellIs" dxfId="1257" priority="1329" operator="lessThan">
      <formula>500</formula>
    </cfRule>
    <cfRule type="cellIs" dxfId="1256" priority="1330" operator="lessThan">
      <formula>500</formula>
    </cfRule>
  </conditionalFormatting>
  <conditionalFormatting sqref="E286">
    <cfRule type="cellIs" dxfId="1255" priority="1327" operator="lessThan">
      <formula>3500</formula>
    </cfRule>
    <cfRule type="cellIs" dxfId="1254" priority="1328" operator="lessThan">
      <formula>3500</formula>
    </cfRule>
  </conditionalFormatting>
  <conditionalFormatting sqref="E287">
    <cfRule type="cellIs" dxfId="1253" priority="1325" operator="lessThan">
      <formula>10</formula>
    </cfRule>
    <cfRule type="cellIs" dxfId="1252" priority="1326" operator="lessThan">
      <formula>10</formula>
    </cfRule>
  </conditionalFormatting>
  <conditionalFormatting sqref="E288">
    <cfRule type="cellIs" dxfId="1251" priority="1323" operator="lessThan">
      <formula>10</formula>
    </cfRule>
    <cfRule type="cellIs" dxfId="1250" priority="1324" operator="lessThan">
      <formula>10</formula>
    </cfRule>
  </conditionalFormatting>
  <conditionalFormatting sqref="E289">
    <cfRule type="cellIs" dxfId="1249" priority="1321" operator="lessThan">
      <formula>160</formula>
    </cfRule>
    <cfRule type="cellIs" dxfId="1248" priority="1322" operator="lessThan">
      <formula>160</formula>
    </cfRule>
  </conditionalFormatting>
  <conditionalFormatting sqref="E290">
    <cfRule type="cellIs" dxfId="1247" priority="1319" operator="lessThan">
      <formula>8</formula>
    </cfRule>
    <cfRule type="cellIs" dxfId="1246" priority="1320" operator="lessThan">
      <formula>8</formula>
    </cfRule>
  </conditionalFormatting>
  <conditionalFormatting sqref="E291">
    <cfRule type="cellIs" dxfId="1245" priority="1317" operator="lessThan">
      <formula>8</formula>
    </cfRule>
    <cfRule type="cellIs" dxfId="1244" priority="1318" operator="lessThan">
      <formula>8</formula>
    </cfRule>
  </conditionalFormatting>
  <conditionalFormatting sqref="E292">
    <cfRule type="cellIs" dxfId="1243" priority="1315" operator="lessThan">
      <formula>8</formula>
    </cfRule>
    <cfRule type="cellIs" dxfId="1242" priority="1316" operator="lessThan">
      <formula>8</formula>
    </cfRule>
  </conditionalFormatting>
  <conditionalFormatting sqref="E293">
    <cfRule type="cellIs" dxfId="1241" priority="1313" operator="lessThan">
      <formula>24</formula>
    </cfRule>
    <cfRule type="cellIs" dxfId="1240" priority="1314" operator="lessThan">
      <formula>24</formula>
    </cfRule>
  </conditionalFormatting>
  <conditionalFormatting sqref="E294">
    <cfRule type="cellIs" dxfId="1239" priority="1311" operator="lessThan">
      <formula>128</formula>
    </cfRule>
    <cfRule type="cellIs" dxfId="1238" priority="1312" operator="lessThan">
      <formula>128</formula>
    </cfRule>
  </conditionalFormatting>
  <conditionalFormatting sqref="E295">
    <cfRule type="cellIs" dxfId="1237" priority="1308" operator="lessThan">
      <formula>128</formula>
    </cfRule>
    <cfRule type="cellIs" dxfId="1236" priority="1309" operator="lessThan">
      <formula>128</formula>
    </cfRule>
  </conditionalFormatting>
  <conditionalFormatting sqref="E297">
    <cfRule type="cellIs" dxfId="1235" priority="1306" operator="lessThan">
      <formula>306500</formula>
    </cfRule>
    <cfRule type="cellIs" dxfId="1234" priority="1307" operator="lessThan">
      <formula>306500</formula>
    </cfRule>
  </conditionalFormatting>
  <conditionalFormatting sqref="E298">
    <cfRule type="cellIs" dxfId="1233" priority="1304" operator="lessThan">
      <formula>276500</formula>
    </cfRule>
    <cfRule type="cellIs" dxfId="1232" priority="1305" operator="lessThan">
      <formula>276500</formula>
    </cfRule>
  </conditionalFormatting>
  <conditionalFormatting sqref="E299">
    <cfRule type="cellIs" dxfId="1231" priority="1302" operator="lessThan">
      <formula>30000</formula>
    </cfRule>
    <cfRule type="cellIs" dxfId="1230" priority="1303" operator="lessThan">
      <formula>30000</formula>
    </cfRule>
  </conditionalFormatting>
  <conditionalFormatting sqref="E300">
    <cfRule type="cellIs" dxfId="1229" priority="1300" operator="lessThan">
      <formula>4</formula>
    </cfRule>
    <cfRule type="cellIs" dxfId="1228" priority="1301" operator="lessThan">
      <formula>4</formula>
    </cfRule>
  </conditionalFormatting>
  <conditionalFormatting sqref="E301">
    <cfRule type="cellIs" dxfId="1227" priority="1298" operator="lessThan">
      <formula>2</formula>
    </cfRule>
    <cfRule type="cellIs" dxfId="1226" priority="1299" operator="lessThan">
      <formula>2</formula>
    </cfRule>
  </conditionalFormatting>
  <conditionalFormatting sqref="E302">
    <cfRule type="cellIs" dxfId="1225" priority="1296" operator="lessThan">
      <formula>2</formula>
    </cfRule>
    <cfRule type="cellIs" dxfId="1224" priority="1297" operator="lessThan">
      <formula>2</formula>
    </cfRule>
  </conditionalFormatting>
  <conditionalFormatting sqref="E303">
    <cfRule type="cellIs" dxfId="1223" priority="1294" operator="lessThan">
      <formula>1</formula>
    </cfRule>
    <cfRule type="cellIs" dxfId="1222" priority="1295" operator="lessThan">
      <formula>1</formula>
    </cfRule>
  </conditionalFormatting>
  <conditionalFormatting sqref="E304">
    <cfRule type="cellIs" dxfId="1221" priority="1292" operator="lessThan">
      <formula>1</formula>
    </cfRule>
    <cfRule type="cellIs" dxfId="1220" priority="1293" operator="lessThan">
      <formula>1</formula>
    </cfRule>
  </conditionalFormatting>
  <conditionalFormatting sqref="E305">
    <cfRule type="cellIs" dxfId="1219" priority="1290" operator="lessThan">
      <formula>1</formula>
    </cfRule>
    <cfRule type="cellIs" dxfId="1218" priority="1291" operator="lessThan">
      <formula>1</formula>
    </cfRule>
  </conditionalFormatting>
  <conditionalFormatting sqref="E306">
    <cfRule type="cellIs" dxfId="1217" priority="1288" operator="lessThan">
      <formula>1</formula>
    </cfRule>
    <cfRule type="cellIs" dxfId="1216" priority="1289" operator="lessThan">
      <formula>1</formula>
    </cfRule>
  </conditionalFormatting>
  <conditionalFormatting sqref="E310">
    <cfRule type="cellIs" dxfId="1215" priority="1284" operator="lessThan">
      <formula>350</formula>
    </cfRule>
    <cfRule type="cellIs" dxfId="1214" priority="1285" operator="lessThan">
      <formula>350</formula>
    </cfRule>
  </conditionalFormatting>
  <conditionalFormatting sqref="V12">
    <cfRule type="cellIs" dxfId="1213" priority="1282" operator="lessThan">
      <formula>5</formula>
    </cfRule>
    <cfRule type="cellIs" dxfId="1212" priority="1283" operator="lessThan">
      <formula>5</formula>
    </cfRule>
  </conditionalFormatting>
  <conditionalFormatting sqref="G16">
    <cfRule type="cellIs" dxfId="1211" priority="1280" operator="lessThan">
      <formula>1979</formula>
    </cfRule>
    <cfRule type="cellIs" dxfId="1210" priority="1281" operator="lessThan">
      <formula>1979</formula>
    </cfRule>
  </conditionalFormatting>
  <conditionalFormatting sqref="G17">
    <cfRule type="cellIs" dxfId="1209" priority="1278" operator="lessThan">
      <formula>1675</formula>
    </cfRule>
    <cfRule type="cellIs" dxfId="1208" priority="1279" operator="lessThan">
      <formula>1675</formula>
    </cfRule>
  </conditionalFormatting>
  <conditionalFormatting sqref="G18">
    <cfRule type="cellIs" dxfId="1207" priority="1276" operator="lessThan">
      <formula>1050</formula>
    </cfRule>
    <cfRule type="cellIs" dxfId="1206" priority="1277" operator="lessThan">
      <formula>1050</formula>
    </cfRule>
  </conditionalFormatting>
  <conditionalFormatting sqref="G19">
    <cfRule type="cellIs" dxfId="1205" priority="1274" operator="lessThan">
      <formula>625</formula>
    </cfRule>
    <cfRule type="cellIs" dxfId="1204" priority="1275" operator="lessThan">
      <formula>625</formula>
    </cfRule>
  </conditionalFormatting>
  <conditionalFormatting sqref="G20">
    <cfRule type="cellIs" dxfId="1203" priority="1272" operator="lessThan">
      <formula>2425</formula>
    </cfRule>
    <cfRule type="cellIs" dxfId="1202" priority="1273" operator="lessThan">
      <formula>2425</formula>
    </cfRule>
  </conditionalFormatting>
  <conditionalFormatting sqref="G21">
    <cfRule type="cellIs" dxfId="1201" priority="1270" operator="lessThan">
      <formula>1050</formula>
    </cfRule>
    <cfRule type="cellIs" dxfId="1200" priority="1271" operator="lessThan">
      <formula>1050</formula>
    </cfRule>
  </conditionalFormatting>
  <conditionalFormatting sqref="G22">
    <cfRule type="cellIs" dxfId="1199" priority="1268" operator="lessThan">
      <formula>5</formula>
    </cfRule>
    <cfRule type="cellIs" dxfId="1198" priority="1269" operator="lessThan">
      <formula>5</formula>
    </cfRule>
  </conditionalFormatting>
  <conditionalFormatting sqref="G23">
    <cfRule type="cellIs" dxfId="1197" priority="1266" operator="lessThan">
      <formula>65</formula>
    </cfRule>
    <cfRule type="cellIs" dxfId="1196" priority="1267" operator="lessThan">
      <formula>65</formula>
    </cfRule>
  </conditionalFormatting>
  <conditionalFormatting sqref="G24">
    <cfRule type="cellIs" dxfId="1195" priority="1264" operator="lessThan">
      <formula>30</formula>
    </cfRule>
    <cfRule type="cellIs" dxfId="1194" priority="1265" operator="lessThan">
      <formula>30</formula>
    </cfRule>
  </conditionalFormatting>
  <conditionalFormatting sqref="G25">
    <cfRule type="cellIs" dxfId="1193" priority="1262" operator="lessThan">
      <formula>35</formula>
    </cfRule>
    <cfRule type="cellIs" dxfId="1192" priority="1263" operator="lessThan">
      <formula>35</formula>
    </cfRule>
  </conditionalFormatting>
  <conditionalFormatting sqref="G26">
    <cfRule type="cellIs" dxfId="1191" priority="1260" operator="lessThan">
      <formula>94</formula>
    </cfRule>
    <cfRule type="cellIs" dxfId="1190" priority="1261" operator="lessThan">
      <formula>94</formula>
    </cfRule>
  </conditionalFormatting>
  <conditionalFormatting sqref="G27">
    <cfRule type="cellIs" dxfId="1189" priority="1258" operator="lessThan">
      <formula>65</formula>
    </cfRule>
    <cfRule type="cellIs" dxfId="1188" priority="1259" operator="lessThan">
      <formula>65</formula>
    </cfRule>
  </conditionalFormatting>
  <conditionalFormatting sqref="G28">
    <cfRule type="cellIs" dxfId="1187" priority="1256" operator="lessThan">
      <formula>24</formula>
    </cfRule>
    <cfRule type="cellIs" dxfId="1186" priority="1257" operator="lessThan">
      <formula>24</formula>
    </cfRule>
  </conditionalFormatting>
  <conditionalFormatting sqref="G29">
    <cfRule type="cellIs" dxfId="1185" priority="1254" operator="lessThan">
      <formula>5</formula>
    </cfRule>
    <cfRule type="cellIs" dxfId="1184" priority="1255" operator="lessThan">
      <formula>5</formula>
    </cfRule>
  </conditionalFormatting>
  <conditionalFormatting sqref="G30">
    <cfRule type="cellIs" dxfId="1183" priority="1252" operator="lessThan">
      <formula>25</formula>
    </cfRule>
    <cfRule type="cellIs" dxfId="1182" priority="1253" operator="lessThan">
      <formula>25</formula>
    </cfRule>
  </conditionalFormatting>
  <conditionalFormatting sqref="G31">
    <cfRule type="cellIs" dxfId="1181" priority="1250" operator="lessThan">
      <formula>1</formula>
    </cfRule>
    <cfRule type="cellIs" dxfId="1180" priority="1251" operator="lessThan">
      <formula>1</formula>
    </cfRule>
  </conditionalFormatting>
  <conditionalFormatting sqref="G32">
    <cfRule type="cellIs" dxfId="1179" priority="1248" operator="lessThan">
      <formula>65</formula>
    </cfRule>
    <cfRule type="cellIs" dxfId="1178" priority="1249" operator="lessThan">
      <formula>65</formula>
    </cfRule>
  </conditionalFormatting>
  <conditionalFormatting sqref="G33">
    <cfRule type="cellIs" dxfId="1177" priority="1246" operator="lessThan">
      <formula>25</formula>
    </cfRule>
    <cfRule type="cellIs" dxfId="1176" priority="1247" operator="lessThan">
      <formula>25</formula>
    </cfRule>
  </conditionalFormatting>
  <conditionalFormatting sqref="G34">
    <cfRule type="cellIs" dxfId="1175" priority="1244" operator="lessThan">
      <formula>50</formula>
    </cfRule>
    <cfRule type="cellIs" dxfId="1174" priority="1245" operator="lessThan">
      <formula>50</formula>
    </cfRule>
  </conditionalFormatting>
  <conditionalFormatting sqref="G36">
    <cfRule type="cellIs" dxfId="1173" priority="1242" operator="lessThan">
      <formula>3</formula>
    </cfRule>
    <cfRule type="cellIs" dxfId="1172" priority="1243" operator="lessThan">
      <formula>3</formula>
    </cfRule>
  </conditionalFormatting>
  <conditionalFormatting sqref="G38">
    <cfRule type="cellIs" dxfId="1171" priority="1240" operator="lessThan">
      <formula>3</formula>
    </cfRule>
    <cfRule type="cellIs" dxfId="1170" priority="1241" operator="lessThan">
      <formula>3</formula>
    </cfRule>
  </conditionalFormatting>
  <conditionalFormatting sqref="G39">
    <cfRule type="cellIs" dxfId="1169" priority="1238" operator="lessThan">
      <formula>1</formula>
    </cfRule>
    <cfRule type="cellIs" dxfId="1168" priority="1239" operator="lessThan">
      <formula>1</formula>
    </cfRule>
  </conditionalFormatting>
  <conditionalFormatting sqref="G40">
    <cfRule type="cellIs" dxfId="1167" priority="1236" operator="lessThan">
      <formula>1</formula>
    </cfRule>
    <cfRule type="cellIs" dxfId="1166" priority="1237" operator="lessThan">
      <formula>1</formula>
    </cfRule>
  </conditionalFormatting>
  <conditionalFormatting sqref="G49">
    <cfRule type="cellIs" dxfId="1165" priority="1234" operator="lessThan">
      <formula>37</formula>
    </cfRule>
    <cfRule type="cellIs" dxfId="1164" priority="1235" operator="lessThan">
      <formula>37</formula>
    </cfRule>
  </conditionalFormatting>
  <conditionalFormatting sqref="G50">
    <cfRule type="cellIs" dxfId="1163" priority="1232" operator="lessThan">
      <formula>6</formula>
    </cfRule>
    <cfRule type="cellIs" dxfId="1162" priority="1233" operator="lessThan">
      <formula>6</formula>
    </cfRule>
  </conditionalFormatting>
  <conditionalFormatting sqref="G51">
    <cfRule type="cellIs" dxfId="1161" priority="1230" operator="lessThan">
      <formula>16</formula>
    </cfRule>
    <cfRule type="cellIs" dxfId="1160" priority="1231" operator="lessThan">
      <formula>15</formula>
    </cfRule>
  </conditionalFormatting>
  <conditionalFormatting sqref="G52">
    <cfRule type="cellIs" dxfId="1159" priority="1228" operator="lessThan">
      <formula>16</formula>
    </cfRule>
    <cfRule type="cellIs" dxfId="1158" priority="1229" operator="lessThan">
      <formula>16</formula>
    </cfRule>
  </conditionalFormatting>
  <conditionalFormatting sqref="G64">
    <cfRule type="cellIs" dxfId="1157" priority="1226" operator="lessThan">
      <formula>8381</formula>
    </cfRule>
    <cfRule type="cellIs" dxfId="1156" priority="1227" operator="lessThan">
      <formula>8381</formula>
    </cfRule>
  </conditionalFormatting>
  <conditionalFormatting sqref="G65">
    <cfRule type="cellIs" dxfId="1155" priority="1224" operator="lessThan">
      <formula>6864</formula>
    </cfRule>
    <cfRule type="cellIs" dxfId="1154" priority="1225" operator="lessThan">
      <formula>6864</formula>
    </cfRule>
  </conditionalFormatting>
  <conditionalFormatting sqref="G66">
    <cfRule type="cellIs" dxfId="1153" priority="1222" operator="lessThan">
      <formula>2764</formula>
    </cfRule>
    <cfRule type="cellIs" dxfId="1152" priority="1223" operator="lessThan">
      <formula>2764</formula>
    </cfRule>
  </conditionalFormatting>
  <conditionalFormatting sqref="G67">
    <cfRule type="cellIs" dxfId="1151" priority="1220" operator="lessThan">
      <formula>608</formula>
    </cfRule>
    <cfRule type="cellIs" dxfId="1150" priority="1221" operator="lessThan">
      <formula>608</formula>
    </cfRule>
  </conditionalFormatting>
  <conditionalFormatting sqref="G68">
    <cfRule type="cellIs" dxfId="1149" priority="1218" operator="lessThan">
      <formula>72</formula>
    </cfRule>
    <cfRule type="cellIs" dxfId="1148" priority="1219" operator="lessThan">
      <formula>72</formula>
    </cfRule>
  </conditionalFormatting>
  <conditionalFormatting sqref="G69">
    <cfRule type="cellIs" dxfId="1147" priority="1216" operator="lessThan">
      <formula>150</formula>
    </cfRule>
    <cfRule type="cellIs" dxfId="1146" priority="1217" operator="lessThan">
      <formula>150</formula>
    </cfRule>
  </conditionalFormatting>
  <conditionalFormatting sqref="G70">
    <cfRule type="cellIs" dxfId="1145" priority="1214" operator="lessThan">
      <formula>10</formula>
    </cfRule>
    <cfRule type="cellIs" dxfId="1144" priority="1215" operator="lessThan">
      <formula>10</formula>
    </cfRule>
  </conditionalFormatting>
  <conditionalFormatting sqref="G71">
    <cfRule type="cellIs" dxfId="1143" priority="1212" operator="lessThan">
      <formula>376</formula>
    </cfRule>
    <cfRule type="cellIs" dxfId="1142" priority="1213" operator="lessThan">
      <formula>376</formula>
    </cfRule>
  </conditionalFormatting>
  <conditionalFormatting sqref="G72">
    <cfRule type="cellIs" dxfId="1141" priority="1210" operator="lessThan">
      <formula>2156</formula>
    </cfRule>
    <cfRule type="cellIs" dxfId="1140" priority="1211" operator="lessThan">
      <formula>2156</formula>
    </cfRule>
  </conditionalFormatting>
  <conditionalFormatting sqref="G73">
    <cfRule type="cellIs" dxfId="1139" priority="1208" operator="lessThan">
      <formula>1100</formula>
    </cfRule>
    <cfRule type="cellIs" dxfId="1138" priority="1209" operator="lessThan">
      <formula>1100</formula>
    </cfRule>
  </conditionalFormatting>
  <conditionalFormatting sqref="G74">
    <cfRule type="cellIs" dxfId="1137" priority="1206" operator="lessThan">
      <formula>480</formula>
    </cfRule>
    <cfRule type="cellIs" dxfId="1136" priority="1207" operator="lessThan">
      <formula>480</formula>
    </cfRule>
  </conditionalFormatting>
  <conditionalFormatting sqref="G75">
    <cfRule type="cellIs" dxfId="1135" priority="1204" operator="lessThan">
      <formula>12</formula>
    </cfRule>
    <cfRule type="cellIs" dxfId="1134" priority="1205" operator="lessThan">
      <formula>12</formula>
    </cfRule>
  </conditionalFormatting>
  <conditionalFormatting sqref="G76">
    <cfRule type="cellIs" dxfId="1133" priority="1202" operator="lessThan">
      <formula>564</formula>
    </cfRule>
    <cfRule type="cellIs" dxfId="1132" priority="1203" operator="lessThan">
      <formula>564</formula>
    </cfRule>
  </conditionalFormatting>
  <conditionalFormatting sqref="G78">
    <cfRule type="cellIs" dxfId="1131" priority="1200" operator="lessThan">
      <formula>4100</formula>
    </cfRule>
    <cfRule type="cellIs" dxfId="1130" priority="1201" operator="lessThan">
      <formula>4100</formula>
    </cfRule>
  </conditionalFormatting>
  <conditionalFormatting sqref="G79">
    <cfRule type="cellIs" dxfId="1129" priority="1198" operator="lessThan">
      <formula>500</formula>
    </cfRule>
    <cfRule type="cellIs" dxfId="1128" priority="1199" operator="lessThan">
      <formula>500</formula>
    </cfRule>
  </conditionalFormatting>
  <conditionalFormatting sqref="G80">
    <cfRule type="cellIs" dxfId="1127" priority="1196" operator="lessThan">
      <formula>950</formula>
    </cfRule>
    <cfRule type="cellIs" dxfId="1126" priority="1197" operator="lessThan">
      <formula>950</formula>
    </cfRule>
  </conditionalFormatting>
  <conditionalFormatting sqref="G81">
    <cfRule type="cellIs" dxfId="1125" priority="1194" operator="lessThan">
      <formula>950</formula>
    </cfRule>
    <cfRule type="cellIs" dxfId="1124" priority="1195" operator="lessThan">
      <formula>950</formula>
    </cfRule>
  </conditionalFormatting>
  <conditionalFormatting sqref="G82">
    <cfRule type="cellIs" dxfId="1123" priority="1192" operator="lessThan">
      <formula>620</formula>
    </cfRule>
    <cfRule type="cellIs" dxfId="1122" priority="1193" operator="lessThan">
      <formula>620</formula>
    </cfRule>
  </conditionalFormatting>
  <conditionalFormatting sqref="G83">
    <cfRule type="cellIs" dxfId="1121" priority="1190" operator="lessThan">
      <formula>220</formula>
    </cfRule>
    <cfRule type="cellIs" dxfId="1120" priority="1191" operator="lessThan">
      <formula>220</formula>
    </cfRule>
  </conditionalFormatting>
  <conditionalFormatting sqref="G84">
    <cfRule type="cellIs" dxfId="1119" priority="1188" operator="lessThan">
      <formula>400</formula>
    </cfRule>
    <cfRule type="cellIs" dxfId="1118" priority="1189" operator="lessThan">
      <formula>400</formula>
    </cfRule>
  </conditionalFormatting>
  <conditionalFormatting sqref="G85">
    <cfRule type="cellIs" dxfId="1117" priority="1186" operator="lessThan">
      <formula>330</formula>
    </cfRule>
    <cfRule type="cellIs" dxfId="1116" priority="1187" operator="lessThan">
      <formula>330</formula>
    </cfRule>
  </conditionalFormatting>
  <conditionalFormatting sqref="G86">
    <cfRule type="cellIs" dxfId="1115" priority="1184" operator="lessThan">
      <formula>30</formula>
    </cfRule>
    <cfRule type="cellIs" dxfId="1114" priority="1185" operator="lessThan">
      <formula>30</formula>
    </cfRule>
  </conditionalFormatting>
  <conditionalFormatting sqref="G87">
    <cfRule type="cellIs" dxfId="1113" priority="1182" operator="lessThan">
      <formula>300</formula>
    </cfRule>
    <cfRule type="cellIs" dxfId="1112" priority="1183" operator="lessThan">
      <formula>300</formula>
    </cfRule>
  </conditionalFormatting>
  <conditionalFormatting sqref="G89">
    <cfRule type="cellIs" dxfId="1111" priority="1180" operator="lessThan">
      <formula>12</formula>
    </cfRule>
    <cfRule type="cellIs" dxfId="1110" priority="1181" operator="lessThan">
      <formula>12</formula>
    </cfRule>
  </conditionalFormatting>
  <conditionalFormatting sqref="G90">
    <cfRule type="cellIs" dxfId="1109" priority="1178" operator="lessThan">
      <formula>12</formula>
    </cfRule>
    <cfRule type="cellIs" dxfId="1108" priority="1179" operator="lessThan">
      <formula>12</formula>
    </cfRule>
  </conditionalFormatting>
  <conditionalFormatting sqref="G98">
    <cfRule type="cellIs" dxfId="1107" priority="1176" operator="lessThan">
      <formula>12</formula>
    </cfRule>
    <cfRule type="cellIs" dxfId="1106" priority="1177" operator="lessThan">
      <formula>12</formula>
    </cfRule>
  </conditionalFormatting>
  <conditionalFormatting sqref="G99">
    <cfRule type="cellIs" dxfId="1105" priority="1174" operator="lessThan">
      <formula>12</formula>
    </cfRule>
    <cfRule type="cellIs" dxfId="1104" priority="1175" operator="lessThan">
      <formula>12</formula>
    </cfRule>
  </conditionalFormatting>
  <conditionalFormatting sqref="G101">
    <cfRule type="cellIs" dxfId="1103" priority="1172" operator="lessThan">
      <formula>12</formula>
    </cfRule>
    <cfRule type="cellIs" dxfId="1102" priority="1173" operator="lessThan">
      <formula>12</formula>
    </cfRule>
  </conditionalFormatting>
  <conditionalFormatting sqref="G102">
    <cfRule type="cellIs" dxfId="1101" priority="1170" operator="lessThan">
      <formula>55</formula>
    </cfRule>
    <cfRule type="cellIs" dxfId="1100" priority="1171" operator="lessThan">
      <formula>55</formula>
    </cfRule>
  </conditionalFormatting>
  <conditionalFormatting sqref="G104">
    <cfRule type="cellIs" dxfId="1099" priority="1168" operator="lessThan">
      <formula>10</formula>
    </cfRule>
    <cfRule type="cellIs" dxfId="1098" priority="1169" operator="lessThan">
      <formula>10</formula>
    </cfRule>
  </conditionalFormatting>
  <conditionalFormatting sqref="G105">
    <cfRule type="cellIs" dxfId="1097" priority="1166" operator="lessThan">
      <formula>40</formula>
    </cfRule>
    <cfRule type="cellIs" dxfId="1096" priority="1167" operator="lessThan">
      <formula>40</formula>
    </cfRule>
  </conditionalFormatting>
  <conditionalFormatting sqref="G106">
    <cfRule type="cellIs" dxfId="1095" priority="1164" operator="lessThan">
      <formula>5</formula>
    </cfRule>
    <cfRule type="cellIs" dxfId="1094" priority="1165" operator="lessThan">
      <formula>5</formula>
    </cfRule>
  </conditionalFormatting>
  <conditionalFormatting sqref="G108">
    <cfRule type="cellIs" dxfId="1093" priority="1162" operator="lessThan">
      <formula>1823</formula>
    </cfRule>
    <cfRule type="cellIs" dxfId="1092" priority="1163" operator="lessThan">
      <formula>1823</formula>
    </cfRule>
  </conditionalFormatting>
  <conditionalFormatting sqref="G109">
    <cfRule type="cellIs" dxfId="1091" priority="1160" operator="lessThan">
      <formula>1213</formula>
    </cfRule>
    <cfRule type="cellIs" dxfId="1090" priority="1161" operator="lessThan">
      <formula>1213</formula>
    </cfRule>
  </conditionalFormatting>
  <conditionalFormatting sqref="G110">
    <cfRule type="cellIs" dxfId="1089" priority="1158" operator="lessThan">
      <formula>35</formula>
    </cfRule>
    <cfRule type="cellIs" dxfId="1088" priority="1159" operator="lessThan">
      <formula>35</formula>
    </cfRule>
  </conditionalFormatting>
  <conditionalFormatting sqref="G111">
    <cfRule type="cellIs" dxfId="1087" priority="1156" operator="lessThan">
      <formula>1178</formula>
    </cfRule>
    <cfRule type="cellIs" dxfId="1086" priority="1157" operator="lessThan">
      <formula>1178</formula>
    </cfRule>
  </conditionalFormatting>
  <conditionalFormatting sqref="G112">
    <cfRule type="cellIs" dxfId="1085" priority="1154" operator="lessThan">
      <formula>570</formula>
    </cfRule>
    <cfRule type="cellIs" dxfId="1084" priority="1155" operator="lessThan">
      <formula>570</formula>
    </cfRule>
  </conditionalFormatting>
  <conditionalFormatting sqref="G113">
    <cfRule type="cellIs" dxfId="1083" priority="1152" operator="lessThan">
      <formula>400</formula>
    </cfRule>
    <cfRule type="cellIs" dxfId="1082" priority="1153" operator="lessThan">
      <formula>400</formula>
    </cfRule>
  </conditionalFormatting>
  <conditionalFormatting sqref="G114">
    <cfRule type="cellIs" dxfId="1081" priority="1150" operator="lessThan">
      <formula>170</formula>
    </cfRule>
    <cfRule type="cellIs" dxfId="1080" priority="1151" operator="lessThan">
      <formula>170</formula>
    </cfRule>
  </conditionalFormatting>
  <conditionalFormatting sqref="G115">
    <cfRule type="cellIs" dxfId="1079" priority="1148" operator="lessThan">
      <formula>20</formula>
    </cfRule>
    <cfRule type="cellIs" dxfId="1078" priority="1149" operator="lessThan">
      <formula>20</formula>
    </cfRule>
  </conditionalFormatting>
  <conditionalFormatting sqref="G116">
    <cfRule type="cellIs" dxfId="1077" priority="1146" operator="lessThan">
      <formula>150</formula>
    </cfRule>
    <cfRule type="cellIs" dxfId="1076" priority="1147" operator="lessThan">
      <formula>150</formula>
    </cfRule>
  </conditionalFormatting>
  <conditionalFormatting sqref="G117">
    <cfRule type="cellIs" dxfId="1075" priority="1144" operator="lessThan">
      <formula>40</formula>
    </cfRule>
    <cfRule type="cellIs" dxfId="1074" priority="1145" operator="lessThan">
      <formula>40</formula>
    </cfRule>
  </conditionalFormatting>
  <conditionalFormatting sqref="G119">
    <cfRule type="cellIs" dxfId="1073" priority="1142" operator="lessThan">
      <formula>9629</formula>
    </cfRule>
    <cfRule type="cellIs" dxfId="1072" priority="1143" operator="lessThan">
      <formula>9629</formula>
    </cfRule>
  </conditionalFormatting>
  <conditionalFormatting sqref="G120">
    <cfRule type="cellIs" dxfId="1071" priority="1140" operator="lessThan">
      <formula>6954</formula>
    </cfRule>
    <cfRule type="cellIs" dxfId="1070" priority="1141" operator="lessThan">
      <formula>6954</formula>
    </cfRule>
  </conditionalFormatting>
  <conditionalFormatting sqref="G121">
    <cfRule type="cellIs" dxfId="1069" priority="1138" operator="lessThan">
      <formula>2554</formula>
    </cfRule>
    <cfRule type="cellIs" dxfId="1068" priority="1139" operator="lessThan">
      <formula>2554</formula>
    </cfRule>
  </conditionalFormatting>
  <conditionalFormatting sqref="G122">
    <cfRule type="cellIs" dxfId="1067" priority="1136" operator="lessThan">
      <formula>4400</formula>
    </cfRule>
    <cfRule type="cellIs" dxfId="1066" priority="1137" operator="lessThan">
      <formula>4400</formula>
    </cfRule>
  </conditionalFormatting>
  <conditionalFormatting sqref="G123">
    <cfRule type="cellIs" dxfId="1065" priority="1134" operator="lessThan">
      <formula>1600</formula>
    </cfRule>
    <cfRule type="cellIs" dxfId="1064" priority="1135" operator="lessThan">
      <formula>1600</formula>
    </cfRule>
  </conditionalFormatting>
  <conditionalFormatting sqref="G124">
    <cfRule type="cellIs" dxfId="1063" priority="1132" operator="lessThan">
      <formula>950</formula>
    </cfRule>
    <cfRule type="cellIs" dxfId="1062" priority="1133" operator="lessThan">
      <formula>950</formula>
    </cfRule>
  </conditionalFormatting>
  <conditionalFormatting sqref="G125">
    <cfRule type="cellIs" dxfId="1061" priority="1130" operator="lessThan">
      <formula>950</formula>
    </cfRule>
    <cfRule type="cellIs" dxfId="1060" priority="1131" operator="lessThan">
      <formula>950</formula>
    </cfRule>
  </conditionalFormatting>
  <conditionalFormatting sqref="G127">
    <cfRule type="cellIs" dxfId="1059" priority="1128" operator="lessThan">
      <formula>60</formula>
    </cfRule>
    <cfRule type="cellIs" dxfId="1058" priority="1129" operator="lessThan">
      <formula>60</formula>
    </cfRule>
  </conditionalFormatting>
  <conditionalFormatting sqref="G128">
    <cfRule type="cellIs" dxfId="1057" priority="1126" operator="lessThan">
      <formula>60</formula>
    </cfRule>
    <cfRule type="cellIs" dxfId="1056" priority="1127" operator="lessThan">
      <formula>60</formula>
    </cfRule>
  </conditionalFormatting>
  <conditionalFormatting sqref="G129">
    <cfRule type="cellIs" dxfId="1055" priority="1124" operator="lessThan">
      <formula>65</formula>
    </cfRule>
    <cfRule type="cellIs" dxfId="1054" priority="1125" operator="lessThan">
      <formula>65</formula>
    </cfRule>
  </conditionalFormatting>
  <conditionalFormatting sqref="G130">
    <cfRule type="cellIs" dxfId="1053" priority="1122" operator="lessThan">
      <formula>20</formula>
    </cfRule>
    <cfRule type="cellIs" dxfId="1052" priority="1123" operator="lessThan">
      <formula>20</formula>
    </cfRule>
  </conditionalFormatting>
  <conditionalFormatting sqref="G131">
    <cfRule type="cellIs" dxfId="1051" priority="1120" operator="lessThan">
      <formula>40</formula>
    </cfRule>
    <cfRule type="cellIs" dxfId="1050" priority="1121" operator="lessThan">
      <formula>40</formula>
    </cfRule>
  </conditionalFormatting>
  <conditionalFormatting sqref="G132">
    <cfRule type="cellIs" dxfId="1049" priority="1118" operator="lessThan">
      <formula>5</formula>
    </cfRule>
    <cfRule type="cellIs" dxfId="1048" priority="1119" operator="lessThan">
      <formula>5</formula>
    </cfRule>
  </conditionalFormatting>
  <conditionalFormatting sqref="G134">
    <cfRule type="cellIs" dxfId="1047" priority="1116" operator="lessThan">
      <formula>200</formula>
    </cfRule>
    <cfRule type="cellIs" dxfId="1046" priority="1117" operator="lessThan">
      <formula>200</formula>
    </cfRule>
  </conditionalFormatting>
  <conditionalFormatting sqref="G135">
    <cfRule type="cellIs" dxfId="1045" priority="1114" operator="lessThan">
      <formula>120</formula>
    </cfRule>
    <cfRule type="cellIs" dxfId="1044" priority="1115" operator="lessThan">
      <formula>120</formula>
    </cfRule>
  </conditionalFormatting>
  <conditionalFormatting sqref="G137">
    <cfRule type="cellIs" dxfId="1043" priority="1112" operator="lessThan">
      <formula>80</formula>
    </cfRule>
    <cfRule type="cellIs" dxfId="1042" priority="1113" operator="lessThan">
      <formula>80</formula>
    </cfRule>
  </conditionalFormatting>
  <conditionalFormatting sqref="G138">
    <cfRule type="cellIs" dxfId="1041" priority="1110" operator="lessThan">
      <formula>40</formula>
    </cfRule>
    <cfRule type="cellIs" dxfId="1040" priority="1111" operator="lessThan">
      <formula>40</formula>
    </cfRule>
  </conditionalFormatting>
  <conditionalFormatting sqref="G139">
    <cfRule type="cellIs" dxfId="1039" priority="1108" operator="lessThan">
      <formula>40</formula>
    </cfRule>
    <cfRule type="cellIs" dxfId="1038" priority="1109" operator="lessThan">
      <formula>40</formula>
    </cfRule>
  </conditionalFormatting>
  <conditionalFormatting sqref="G144">
    <cfRule type="cellIs" dxfId="1037" priority="1106" operator="lessThan">
      <formula>110135</formula>
    </cfRule>
    <cfRule type="cellIs" dxfId="1036" priority="1107" operator="lessThan">
      <formula>110135</formula>
    </cfRule>
  </conditionalFormatting>
  <conditionalFormatting sqref="G145">
    <cfRule type="cellIs" dxfId="1035" priority="1104" operator="lessThan">
      <formula>76625</formula>
    </cfRule>
    <cfRule type="cellIs" dxfId="1034" priority="1105" operator="lessThan">
      <formula>76625</formula>
    </cfRule>
  </conditionalFormatting>
  <conditionalFormatting sqref="G146">
    <cfRule type="cellIs" dxfId="1033" priority="1102" operator="lessThan">
      <formula>33500</formula>
    </cfRule>
    <cfRule type="cellIs" dxfId="1032" priority="1103" operator="lessThan">
      <formula>33500</formula>
    </cfRule>
  </conditionalFormatting>
  <conditionalFormatting sqref="G147">
    <cfRule type="cellIs" dxfId="1031" priority="1100" operator="lessThan">
      <formula>10</formula>
    </cfRule>
    <cfRule type="cellIs" dxfId="1030" priority="1101" operator="lessThan">
      <formula>10</formula>
    </cfRule>
  </conditionalFormatting>
  <conditionalFormatting sqref="G148">
    <cfRule type="cellIs" dxfId="1029" priority="1098" operator="lessThan">
      <formula>20</formula>
    </cfRule>
    <cfRule type="cellIs" dxfId="1028" priority="1099" operator="lessThan">
      <formula>20</formula>
    </cfRule>
  </conditionalFormatting>
  <conditionalFormatting sqref="G149">
    <cfRule type="cellIs" dxfId="1027" priority="1096" operator="lessThan">
      <formula>35010</formula>
    </cfRule>
    <cfRule type="cellIs" dxfId="1026" priority="1097" operator="lessThan">
      <formula>35010</formula>
    </cfRule>
  </conditionalFormatting>
  <conditionalFormatting sqref="G150">
    <cfRule type="cellIs" dxfId="1025" priority="1094" operator="lessThan">
      <formula>35000</formula>
    </cfRule>
    <cfRule type="cellIs" dxfId="1024" priority="1095" operator="lessThan">
      <formula>35000</formula>
    </cfRule>
  </conditionalFormatting>
  <conditionalFormatting sqref="G151">
    <cfRule type="cellIs" dxfId="1023" priority="1092" operator="lessThan">
      <formula>10</formula>
    </cfRule>
    <cfRule type="cellIs" dxfId="1022" priority="1093" operator="lessThan">
      <formula>10</formula>
    </cfRule>
  </conditionalFormatting>
  <conditionalFormatting sqref="G157">
    <cfRule type="cellIs" dxfId="1021" priority="1082" operator="lessThan">
      <formula>43600</formula>
    </cfRule>
    <cfRule type="cellIs" dxfId="1020" priority="1083" operator="lessThan">
      <formula>43600</formula>
    </cfRule>
  </conditionalFormatting>
  <conditionalFormatting sqref="G158">
    <cfRule type="cellIs" dxfId="1019" priority="1080" operator="lessThan">
      <formula>16100</formula>
    </cfRule>
    <cfRule type="cellIs" dxfId="1018" priority="1081" operator="lessThan">
      <formula>16100</formula>
    </cfRule>
  </conditionalFormatting>
  <conditionalFormatting sqref="G159">
    <cfRule type="cellIs" dxfId="1017" priority="1078" operator="lessThan">
      <formula>1800</formula>
    </cfRule>
    <cfRule type="cellIs" dxfId="1016" priority="1079" operator="lessThan">
      <formula>1800</formula>
    </cfRule>
  </conditionalFormatting>
  <conditionalFormatting sqref="G160">
    <cfRule type="cellIs" dxfId="1015" priority="1076" operator="lessThan">
      <formula>1000</formula>
    </cfRule>
    <cfRule type="cellIs" dxfId="1014" priority="1077" operator="lessThan">
      <formula>1000</formula>
    </cfRule>
  </conditionalFormatting>
  <conditionalFormatting sqref="G161">
    <cfRule type="cellIs" dxfId="1013" priority="1074" operator="lessThan">
      <formula>800</formula>
    </cfRule>
    <cfRule type="cellIs" dxfId="1012" priority="1075" operator="lessThan">
      <formula>800</formula>
    </cfRule>
  </conditionalFormatting>
  <conditionalFormatting sqref="G162">
    <cfRule type="cellIs" dxfId="1011" priority="1072" operator="lessThan">
      <formula>25500</formula>
    </cfRule>
    <cfRule type="cellIs" dxfId="1010" priority="1073" operator="lessThan">
      <formula>25500</formula>
    </cfRule>
  </conditionalFormatting>
  <conditionalFormatting sqref="G163">
    <cfRule type="cellIs" dxfId="1009" priority="1070" operator="lessThan">
      <formula>200</formula>
    </cfRule>
    <cfRule type="cellIs" dxfId="1008" priority="1071" operator="lessThan">
      <formula>200</formula>
    </cfRule>
  </conditionalFormatting>
  <conditionalFormatting sqref="G165">
    <cfRule type="cellIs" dxfId="1007" priority="1068" operator="lessThan">
      <formula>200</formula>
    </cfRule>
    <cfRule type="cellIs" dxfId="1006" priority="1069" operator="lessThan">
      <formula>200</formula>
    </cfRule>
  </conditionalFormatting>
  <conditionalFormatting sqref="G166">
    <cfRule type="cellIs" dxfId="1005" priority="1066" operator="lessThan">
      <formula>3400</formula>
    </cfRule>
    <cfRule type="cellIs" dxfId="1004" priority="1067" operator="lessThan">
      <formula>3400</formula>
    </cfRule>
  </conditionalFormatting>
  <conditionalFormatting sqref="G167">
    <cfRule type="cellIs" dxfId="1003" priority="1064" operator="lessThan">
      <formula>100</formula>
    </cfRule>
    <cfRule type="cellIs" dxfId="1002" priority="1065" operator="lessThan">
      <formula>100</formula>
    </cfRule>
  </conditionalFormatting>
  <conditionalFormatting sqref="G168">
    <cfRule type="cellIs" dxfId="1001" priority="1062" operator="lessThan">
      <formula>3300</formula>
    </cfRule>
    <cfRule type="cellIs" dxfId="1000" priority="1063" operator="lessThan">
      <formula>3300</formula>
    </cfRule>
  </conditionalFormatting>
  <conditionalFormatting sqref="G170">
    <cfRule type="cellIs" dxfId="999" priority="1060" operator="lessThan">
      <formula>75</formula>
    </cfRule>
    <cfRule type="cellIs" dxfId="998" priority="1061" operator="lessThan">
      <formula>75</formula>
    </cfRule>
  </conditionalFormatting>
  <conditionalFormatting sqref="G171">
    <cfRule type="cellIs" dxfId="997" priority="1058" operator="lessThan">
      <formula>2</formula>
    </cfRule>
    <cfRule type="cellIs" dxfId="996" priority="1059" operator="lessThan">
      <formula>2</formula>
    </cfRule>
  </conditionalFormatting>
  <conditionalFormatting sqref="G173">
    <cfRule type="cellIs" dxfId="995" priority="1056" operator="lessThan">
      <formula>249</formula>
    </cfRule>
    <cfRule type="cellIs" dxfId="994" priority="1057" operator="lessThan">
      <formula>249</formula>
    </cfRule>
  </conditionalFormatting>
  <conditionalFormatting sqref="G174">
    <cfRule type="cellIs" dxfId="993" priority="1054" operator="lessThan">
      <formula>243</formula>
    </cfRule>
    <cfRule type="cellIs" dxfId="992" priority="1055" operator="lessThan">
      <formula>243</formula>
    </cfRule>
  </conditionalFormatting>
  <conditionalFormatting sqref="G175">
    <cfRule type="cellIs" dxfId="991" priority="1051" operator="lessThan">
      <formula>6</formula>
    </cfRule>
    <cfRule type="cellIs" dxfId="990" priority="1052" operator="lessThan">
      <formula>6</formula>
    </cfRule>
    <cfRule type="cellIs" dxfId="989" priority="1053" operator="lessThan">
      <formula>6</formula>
    </cfRule>
  </conditionalFormatting>
  <conditionalFormatting sqref="G176">
    <cfRule type="cellIs" dxfId="988" priority="1049" operator="lessThan">
      <formula>20</formula>
    </cfRule>
    <cfRule type="cellIs" dxfId="987" priority="1050" operator="lessThan">
      <formula>20</formula>
    </cfRule>
  </conditionalFormatting>
  <conditionalFormatting sqref="G178">
    <cfRule type="cellIs" dxfId="986" priority="1047" operator="lessThan">
      <formula>20</formula>
    </cfRule>
    <cfRule type="cellIs" dxfId="985" priority="1048" operator="lessThan">
      <formula>20</formula>
    </cfRule>
  </conditionalFormatting>
  <conditionalFormatting sqref="G180">
    <cfRule type="cellIs" dxfId="984" priority="1045" operator="lessThan">
      <formula>100</formula>
    </cfRule>
    <cfRule type="cellIs" dxfId="983" priority="1046" operator="lessThan">
      <formula>100</formula>
    </cfRule>
  </conditionalFormatting>
  <conditionalFormatting sqref="G182">
    <cfRule type="cellIs" dxfId="982" priority="1043" operator="lessThan">
      <formula>100</formula>
    </cfRule>
    <cfRule type="cellIs" dxfId="981" priority="1044" operator="lessThan">
      <formula>100</formula>
    </cfRule>
  </conditionalFormatting>
  <conditionalFormatting sqref="G183">
    <cfRule type="cellIs" dxfId="980" priority="1041" operator="lessThan">
      <formula>5</formula>
    </cfRule>
    <cfRule type="cellIs" dxfId="979" priority="1042" operator="lessThan">
      <formula>5</formula>
    </cfRule>
  </conditionalFormatting>
  <conditionalFormatting sqref="G184">
    <cfRule type="cellIs" dxfId="978" priority="1039" operator="lessThan">
      <formula>1</formula>
    </cfRule>
    <cfRule type="cellIs" dxfId="977" priority="1040" operator="lessThan">
      <formula>1</formula>
    </cfRule>
  </conditionalFormatting>
  <conditionalFormatting sqref="G185">
    <cfRule type="cellIs" dxfId="976" priority="1037" operator="lessThan">
      <formula>2</formula>
    </cfRule>
    <cfRule type="cellIs" dxfId="975" priority="1038" operator="lessThan">
      <formula>2</formula>
    </cfRule>
  </conditionalFormatting>
  <conditionalFormatting sqref="G186">
    <cfRule type="cellIs" dxfId="974" priority="1035" operator="lessThan">
      <formula>1</formula>
    </cfRule>
    <cfRule type="cellIs" dxfId="973" priority="1036" operator="lessThan">
      <formula>1</formula>
    </cfRule>
  </conditionalFormatting>
  <conditionalFormatting sqref="G188">
    <cfRule type="cellIs" dxfId="972" priority="1033" operator="lessThan">
      <formula>1</formula>
    </cfRule>
    <cfRule type="cellIs" dxfId="971" priority="1034" operator="lessThan">
      <formula>1</formula>
    </cfRule>
  </conditionalFormatting>
  <conditionalFormatting sqref="G190">
    <cfRule type="cellIs" dxfId="970" priority="1031" operator="lessThan">
      <formula>95</formula>
    </cfRule>
    <cfRule type="cellIs" dxfId="969" priority="1032" operator="lessThan">
      <formula>95</formula>
    </cfRule>
  </conditionalFormatting>
  <conditionalFormatting sqref="G191">
    <cfRule type="cellIs" dxfId="968" priority="1029" operator="lessThan">
      <formula>175</formula>
    </cfRule>
    <cfRule type="cellIs" dxfId="967" priority="1030" operator="lessThan">
      <formula>175</formula>
    </cfRule>
  </conditionalFormatting>
  <conditionalFormatting sqref="G192">
    <cfRule type="cellIs" dxfId="966" priority="1027" operator="lessThan">
      <formula>5</formula>
    </cfRule>
    <cfRule type="cellIs" dxfId="965" priority="1028" operator="lessThan">
      <formula>5</formula>
    </cfRule>
  </conditionalFormatting>
  <conditionalFormatting sqref="G193">
    <cfRule type="cellIs" dxfId="964" priority="1025" operator="lessThan">
      <formula>25</formula>
    </cfRule>
    <cfRule type="cellIs" dxfId="963" priority="1026" operator="lessThan">
      <formula>25</formula>
    </cfRule>
  </conditionalFormatting>
  <conditionalFormatting sqref="G194">
    <cfRule type="cellIs" dxfId="962" priority="1023" operator="lessThan">
      <formula>90</formula>
    </cfRule>
    <cfRule type="cellIs" dxfId="961" priority="1024" operator="lessThan">
      <formula>90</formula>
    </cfRule>
  </conditionalFormatting>
  <conditionalFormatting sqref="G195">
    <cfRule type="cellIs" dxfId="960" priority="1021" operator="lessThan">
      <formula>150</formula>
    </cfRule>
    <cfRule type="cellIs" dxfId="959" priority="1022" operator="lessThan">
      <formula>150</formula>
    </cfRule>
  </conditionalFormatting>
  <conditionalFormatting sqref="G197">
    <cfRule type="cellIs" dxfId="958" priority="1019" operator="lessThan">
      <formula>2</formula>
    </cfRule>
    <cfRule type="cellIs" dxfId="957" priority="1020" operator="lessThan">
      <formula>2</formula>
    </cfRule>
  </conditionalFormatting>
  <conditionalFormatting sqref="G198">
    <cfRule type="cellIs" dxfId="956" priority="1017" operator="lessThan">
      <formula>2</formula>
    </cfRule>
    <cfRule type="cellIs" dxfId="955" priority="1018" operator="lessThan">
      <formula>2</formula>
    </cfRule>
  </conditionalFormatting>
  <conditionalFormatting sqref="G199">
    <cfRule type="cellIs" dxfId="954" priority="1015" operator="lessThan">
      <formula>125</formula>
    </cfRule>
    <cfRule type="cellIs" dxfId="953" priority="1016" operator="lessThan">
      <formula>125</formula>
    </cfRule>
  </conditionalFormatting>
  <conditionalFormatting sqref="G200">
    <cfRule type="cellIs" dxfId="952" priority="1013" operator="lessThan">
      <formula>120</formula>
    </cfRule>
    <cfRule type="cellIs" dxfId="951" priority="1014" operator="lessThan">
      <formula>120</formula>
    </cfRule>
  </conditionalFormatting>
  <conditionalFormatting sqref="G201">
    <cfRule type="cellIs" dxfId="950" priority="1011" operator="lessThan">
      <formula>15</formula>
    </cfRule>
    <cfRule type="cellIs" dxfId="949" priority="1012" operator="lessThan">
      <formula>15</formula>
    </cfRule>
  </conditionalFormatting>
  <conditionalFormatting sqref="G202">
    <cfRule type="cellIs" dxfId="948" priority="1009" operator="lessThan">
      <formula>5</formula>
    </cfRule>
    <cfRule type="cellIs" dxfId="947" priority="1010" operator="lessThan">
      <formula>5</formula>
    </cfRule>
  </conditionalFormatting>
  <conditionalFormatting sqref="G203">
    <cfRule type="cellIs" dxfId="946" priority="1007" operator="lessThan">
      <formula>100</formula>
    </cfRule>
    <cfRule type="cellIs" dxfId="945" priority="1008" operator="lessThan">
      <formula>100</formula>
    </cfRule>
  </conditionalFormatting>
  <conditionalFormatting sqref="G204">
    <cfRule type="cellIs" dxfId="944" priority="1005" operator="lessThan">
      <formula>3</formula>
    </cfRule>
    <cfRule type="cellIs" dxfId="943" priority="1006" operator="lessThan">
      <formula>3</formula>
    </cfRule>
  </conditionalFormatting>
  <conditionalFormatting sqref="G205">
    <cfRule type="cellIs" dxfId="942" priority="1003" operator="lessThan">
      <formula>2</formula>
    </cfRule>
    <cfRule type="cellIs" dxfId="941" priority="1004" operator="lessThan">
      <formula>2</formula>
    </cfRule>
  </conditionalFormatting>
  <conditionalFormatting sqref="G209">
    <cfRule type="cellIs" dxfId="940" priority="1001" operator="lessThan">
      <formula>50</formula>
    </cfRule>
    <cfRule type="cellIs" dxfId="939" priority="1002" operator="lessThan">
      <formula>50</formula>
    </cfRule>
  </conditionalFormatting>
  <conditionalFormatting sqref="G210">
    <cfRule type="cellIs" dxfId="938" priority="999" operator="lessThan">
      <formula>50</formula>
    </cfRule>
    <cfRule type="cellIs" dxfId="937" priority="1000" operator="lessThan">
      <formula>50</formula>
    </cfRule>
  </conditionalFormatting>
  <conditionalFormatting sqref="G212">
    <cfRule type="cellIs" dxfId="936" priority="997" operator="lessThan">
      <formula>4</formula>
    </cfRule>
    <cfRule type="cellIs" dxfId="935" priority="998" operator="lessThan">
      <formula>4</formula>
    </cfRule>
  </conditionalFormatting>
  <conditionalFormatting sqref="G217">
    <cfRule type="cellIs" dxfId="934" priority="995" operator="lessThan">
      <formula>1</formula>
    </cfRule>
    <cfRule type="cellIs" dxfId="933" priority="996" operator="lessThan">
      <formula>1</formula>
    </cfRule>
  </conditionalFormatting>
  <conditionalFormatting sqref="G219">
    <cfRule type="cellIs" dxfId="932" priority="993" operator="lessThan">
      <formula>1</formula>
    </cfRule>
    <cfRule type="cellIs" dxfId="931" priority="994" operator="lessThan">
      <formula>1</formula>
    </cfRule>
  </conditionalFormatting>
  <conditionalFormatting sqref="G225">
    <cfRule type="cellIs" dxfId="930" priority="991" operator="lessThan">
      <formula>3</formula>
    </cfRule>
    <cfRule type="cellIs" dxfId="929" priority="992" operator="lessThan">
      <formula>3</formula>
    </cfRule>
  </conditionalFormatting>
  <conditionalFormatting sqref="G226">
    <cfRule type="cellIs" dxfId="928" priority="989" operator="lessThan">
      <formula>1</formula>
    </cfRule>
    <cfRule type="cellIs" dxfId="927" priority="990" operator="lessThan">
      <formula>1</formula>
    </cfRule>
  </conditionalFormatting>
  <conditionalFormatting sqref="G227">
    <cfRule type="cellIs" dxfId="926" priority="987" operator="lessThan">
      <formula>1</formula>
    </cfRule>
    <cfRule type="cellIs" dxfId="925" priority="988" operator="lessThan">
      <formula>1</formula>
    </cfRule>
  </conditionalFormatting>
  <conditionalFormatting sqref="G230">
    <cfRule type="cellIs" dxfId="924" priority="985" operator="lessThan">
      <formula>1</formula>
    </cfRule>
    <cfRule type="cellIs" dxfId="923" priority="986" operator="lessThan">
      <formula>1</formula>
    </cfRule>
  </conditionalFormatting>
  <conditionalFormatting sqref="G235">
    <cfRule type="cellIs" dxfId="922" priority="983" operator="lessThan">
      <formula>1</formula>
    </cfRule>
    <cfRule type="cellIs" dxfId="921" priority="984" operator="lessThan">
      <formula>1</formula>
    </cfRule>
  </conditionalFormatting>
  <conditionalFormatting sqref="G236">
    <cfRule type="cellIs" dxfId="920" priority="981" operator="lessThan">
      <formula>1</formula>
    </cfRule>
    <cfRule type="cellIs" dxfId="919" priority="982" operator="lessThan">
      <formula>1</formula>
    </cfRule>
  </conditionalFormatting>
  <conditionalFormatting sqref="G237">
    <cfRule type="cellIs" dxfId="918" priority="979" operator="lessThan">
      <formula>30</formula>
    </cfRule>
    <cfRule type="cellIs" dxfId="917" priority="980" operator="lessThan">
      <formula>30</formula>
    </cfRule>
  </conditionalFormatting>
  <conditionalFormatting sqref="G242">
    <cfRule type="cellIs" dxfId="916" priority="977" operator="lessThan">
      <formula>5</formula>
    </cfRule>
    <cfRule type="cellIs" dxfId="915" priority="978" operator="lessThan">
      <formula>5</formula>
    </cfRule>
  </conditionalFormatting>
  <conditionalFormatting sqref="G255">
    <cfRule type="cellIs" dxfId="914" priority="975" operator="lessThan">
      <formula>5</formula>
    </cfRule>
    <cfRule type="cellIs" dxfId="913" priority="976" operator="lessThan">
      <formula>5</formula>
    </cfRule>
  </conditionalFormatting>
  <conditionalFormatting sqref="G259">
    <cfRule type="cellIs" dxfId="912" priority="973" operator="lessThan">
      <formula>1</formula>
    </cfRule>
    <cfRule type="cellIs" dxfId="911" priority="974" operator="lessThan">
      <formula>1</formula>
    </cfRule>
  </conditionalFormatting>
  <conditionalFormatting sqref="G260">
    <cfRule type="cellIs" dxfId="910" priority="971" operator="lessThan">
      <formula>1</formula>
    </cfRule>
    <cfRule type="cellIs" dxfId="909" priority="972" operator="lessThan">
      <formula>1</formula>
    </cfRule>
  </conditionalFormatting>
  <conditionalFormatting sqref="G264">
    <cfRule type="cellIs" dxfId="908" priority="969" operator="lessThan">
      <formula>3</formula>
    </cfRule>
    <cfRule type="cellIs" dxfId="907" priority="970" operator="lessThan">
      <formula>3</formula>
    </cfRule>
  </conditionalFormatting>
  <conditionalFormatting sqref="G265">
    <cfRule type="cellIs" dxfId="906" priority="967" operator="lessThan">
      <formula>3</formula>
    </cfRule>
    <cfRule type="cellIs" dxfId="905" priority="968" operator="lessThan">
      <formula>3</formula>
    </cfRule>
  </conditionalFormatting>
  <conditionalFormatting sqref="G266">
    <cfRule type="cellIs" dxfId="904" priority="965" operator="lessThan">
      <formula>3</formula>
    </cfRule>
    <cfRule type="cellIs" dxfId="903" priority="966" operator="lessThan">
      <formula>3</formula>
    </cfRule>
  </conditionalFormatting>
  <conditionalFormatting sqref="G267">
    <cfRule type="cellIs" dxfId="902" priority="963" operator="lessThan">
      <formula>1</formula>
    </cfRule>
    <cfRule type="cellIs" dxfId="901" priority="964" operator="lessThan">
      <formula>1</formula>
    </cfRule>
  </conditionalFormatting>
  <conditionalFormatting sqref="G268">
    <cfRule type="cellIs" dxfId="900" priority="961" operator="lessThan">
      <formula>1</formula>
    </cfRule>
    <cfRule type="cellIs" dxfId="899" priority="962" operator="lessThan">
      <formula>1</formula>
    </cfRule>
  </conditionalFormatting>
  <conditionalFormatting sqref="G275">
    <cfRule type="cellIs" dxfId="898" priority="957" operator="lessThan">
      <formula>113</formula>
    </cfRule>
    <cfRule type="cellIs" dxfId="897" priority="958" operator="lessThan">
      <formula>113</formula>
    </cfRule>
  </conditionalFormatting>
  <conditionalFormatting sqref="G279">
    <cfRule type="cellIs" dxfId="896" priority="955" operator="lessThan">
      <formula>100</formula>
    </cfRule>
    <cfRule type="cellIs" dxfId="895" priority="956" operator="lessThan">
      <formula>100</formula>
    </cfRule>
  </conditionalFormatting>
  <conditionalFormatting sqref="G280">
    <cfRule type="cellIs" dxfId="894" priority="951" operator="lessThan">
      <formula>13</formula>
    </cfRule>
    <cfRule type="cellIs" dxfId="893" priority="952" operator="lessThan">
      <formula>13</formula>
    </cfRule>
  </conditionalFormatting>
  <conditionalFormatting sqref="G282">
    <cfRule type="cellIs" dxfId="892" priority="949" operator="lessThan">
      <formula>16250</formula>
    </cfRule>
    <cfRule type="cellIs" dxfId="891" priority="950" operator="lessThan">
      <formula>16250</formula>
    </cfRule>
  </conditionalFormatting>
  <conditionalFormatting sqref="G283">
    <cfRule type="cellIs" dxfId="890" priority="947" operator="lessThan">
      <formula>6250</formula>
    </cfRule>
    <cfRule type="cellIs" dxfId="889" priority="948" operator="lessThan">
      <formula>6250</formula>
    </cfRule>
  </conditionalFormatting>
  <conditionalFormatting sqref="G284">
    <cfRule type="cellIs" dxfId="888" priority="945" operator="lessThan">
      <formula>10000</formula>
    </cfRule>
    <cfRule type="cellIs" dxfId="887" priority="946" operator="lessThan">
      <formula>10000</formula>
    </cfRule>
  </conditionalFormatting>
  <conditionalFormatting sqref="G287">
    <cfRule type="cellIs" dxfId="886" priority="943" operator="lessThan">
      <formula>5</formula>
    </cfRule>
    <cfRule type="cellIs" dxfId="885" priority="944" operator="lessThan">
      <formula>5</formula>
    </cfRule>
  </conditionalFormatting>
  <conditionalFormatting sqref="G288">
    <cfRule type="cellIs" dxfId="884" priority="941" operator="lessThan">
      <formula>5</formula>
    </cfRule>
    <cfRule type="cellIs" dxfId="883" priority="942" operator="lessThan">
      <formula>5</formula>
    </cfRule>
  </conditionalFormatting>
  <conditionalFormatting sqref="G289">
    <cfRule type="cellIs" dxfId="882" priority="939" operator="lessThan">
      <formula>44</formula>
    </cfRule>
    <cfRule type="cellIs" dxfId="881" priority="940" operator="lessThan">
      <formula>44</formula>
    </cfRule>
  </conditionalFormatting>
  <conditionalFormatting sqref="G290">
    <cfRule type="cellIs" dxfId="880" priority="937" operator="lessThan">
      <formula>8</formula>
    </cfRule>
    <cfRule type="cellIs" dxfId="879" priority="938" operator="lessThan">
      <formula>8</formula>
    </cfRule>
  </conditionalFormatting>
  <conditionalFormatting sqref="G291">
    <cfRule type="cellIs" dxfId="878" priority="935" operator="lessThan">
      <formula>8</formula>
    </cfRule>
    <cfRule type="cellIs" dxfId="877" priority="936" operator="lessThan">
      <formula>8</formula>
    </cfRule>
  </conditionalFormatting>
  <conditionalFormatting sqref="G292">
    <cfRule type="cellIs" dxfId="876" priority="933" operator="lessThan">
      <formula>8</formula>
    </cfRule>
    <cfRule type="cellIs" dxfId="875" priority="934" operator="lessThan">
      <formula>8</formula>
    </cfRule>
  </conditionalFormatting>
  <conditionalFormatting sqref="G293">
    <cfRule type="cellIs" dxfId="874" priority="931" operator="lessThan">
      <formula>6</formula>
    </cfRule>
    <cfRule type="cellIs" dxfId="873" priority="932" operator="lessThan">
      <formula>6</formula>
    </cfRule>
  </conditionalFormatting>
  <conditionalFormatting sqref="G294">
    <cfRule type="cellIs" dxfId="872" priority="929" operator="lessThan">
      <formula>30</formula>
    </cfRule>
    <cfRule type="cellIs" dxfId="871" priority="930" operator="lessThan">
      <formula>30</formula>
    </cfRule>
  </conditionalFormatting>
  <conditionalFormatting sqref="G295">
    <cfRule type="cellIs" dxfId="870" priority="927" operator="lessThan">
      <formula>30</formula>
    </cfRule>
    <cfRule type="cellIs" dxfId="869" priority="928" operator="lessThan">
      <formula>30</formula>
    </cfRule>
  </conditionalFormatting>
  <conditionalFormatting sqref="G297">
    <cfRule type="cellIs" dxfId="868" priority="925" operator="lessThan">
      <formula>76625</formula>
    </cfRule>
    <cfRule type="cellIs" dxfId="867" priority="926" operator="lessThan">
      <formula>76625</formula>
    </cfRule>
  </conditionalFormatting>
  <conditionalFormatting sqref="G298">
    <cfRule type="cellIs" dxfId="866" priority="923" operator="lessThan">
      <formula>69125</formula>
    </cfRule>
    <cfRule type="cellIs" dxfId="865" priority="924" operator="lessThan">
      <formula>69125</formula>
    </cfRule>
  </conditionalFormatting>
  <conditionalFormatting sqref="G299">
    <cfRule type="cellIs" dxfId="864" priority="921" operator="lessThan">
      <formula>7500</formula>
    </cfRule>
    <cfRule type="cellIs" dxfId="863" priority="922" operator="lessThan">
      <formula>7500</formula>
    </cfRule>
  </conditionalFormatting>
  <conditionalFormatting sqref="G305">
    <cfRule type="cellIs" dxfId="862" priority="919" operator="lessThan">
      <formula>1</formula>
    </cfRule>
    <cfRule type="cellIs" dxfId="861" priority="920" operator="lessThan">
      <formula>1</formula>
    </cfRule>
  </conditionalFormatting>
  <conditionalFormatting sqref="L10">
    <cfRule type="cellIs" dxfId="860" priority="913" operator="lessThan">
      <formula>3</formula>
    </cfRule>
    <cfRule type="cellIs" dxfId="859" priority="914" operator="lessThan">
      <formula>3</formula>
    </cfRule>
  </conditionalFormatting>
  <conditionalFormatting sqref="L16">
    <cfRule type="cellIs" dxfId="858" priority="911" operator="lessThan">
      <formula>1959</formula>
    </cfRule>
    <cfRule type="cellIs" dxfId="857" priority="912" operator="lessThan">
      <formula>1959</formula>
    </cfRule>
  </conditionalFormatting>
  <conditionalFormatting sqref="L17">
    <cfRule type="cellIs" dxfId="856" priority="909" operator="lessThan">
      <formula>1675</formula>
    </cfRule>
    <cfRule type="cellIs" dxfId="855" priority="910" operator="lessThan">
      <formula>1675</formula>
    </cfRule>
  </conditionalFormatting>
  <conditionalFormatting sqref="L18">
    <cfRule type="cellIs" dxfId="854" priority="907" operator="lessThan">
      <formula>1050</formula>
    </cfRule>
    <cfRule type="cellIs" dxfId="853" priority="908" operator="lessThan">
      <formula>1050</formula>
    </cfRule>
  </conditionalFormatting>
  <conditionalFormatting sqref="L19">
    <cfRule type="cellIs" dxfId="852" priority="905" operator="lessThan">
      <formula>625</formula>
    </cfRule>
    <cfRule type="cellIs" dxfId="851" priority="906" operator="lessThan">
      <formula>625</formula>
    </cfRule>
  </conditionalFormatting>
  <conditionalFormatting sqref="L20">
    <cfRule type="cellIs" dxfId="850" priority="903" operator="lessThan">
      <formula>2425</formula>
    </cfRule>
    <cfRule type="cellIs" dxfId="849" priority="904" operator="lessThan">
      <formula>2425</formula>
    </cfRule>
  </conditionalFormatting>
  <conditionalFormatting sqref="L21">
    <cfRule type="cellIs" dxfId="848" priority="901" operator="lessThan">
      <formula>1050</formula>
    </cfRule>
    <cfRule type="cellIs" dxfId="847" priority="902" operator="lessThan">
      <formula>1050</formula>
    </cfRule>
  </conditionalFormatting>
  <conditionalFormatting sqref="L22">
    <cfRule type="cellIs" dxfId="846" priority="899" operator="lessThan">
      <formula>5</formula>
    </cfRule>
    <cfRule type="cellIs" dxfId="845" priority="900" operator="lessThan">
      <formula>5</formula>
    </cfRule>
  </conditionalFormatting>
  <conditionalFormatting sqref="L23">
    <cfRule type="cellIs" dxfId="844" priority="897" operator="lessThan">
      <formula>70</formula>
    </cfRule>
    <cfRule type="cellIs" dxfId="843" priority="898" operator="lessThan">
      <formula>70</formula>
    </cfRule>
  </conditionalFormatting>
  <conditionalFormatting sqref="L24">
    <cfRule type="cellIs" dxfId="842" priority="895" operator="lessThan">
      <formula>30</formula>
    </cfRule>
    <cfRule type="cellIs" dxfId="841" priority="896" operator="lessThan">
      <formula>30</formula>
    </cfRule>
  </conditionalFormatting>
  <conditionalFormatting sqref="L25">
    <cfRule type="cellIs" dxfId="840" priority="893" operator="lessThan">
      <formula>40</formula>
    </cfRule>
    <cfRule type="cellIs" dxfId="839" priority="894" operator="lessThan">
      <formula>40</formula>
    </cfRule>
  </conditionalFormatting>
  <conditionalFormatting sqref="L26">
    <cfRule type="cellIs" dxfId="838" priority="891" operator="lessThan">
      <formula>69</formula>
    </cfRule>
    <cfRule type="cellIs" dxfId="837" priority="892" operator="lessThan">
      <formula>69</formula>
    </cfRule>
  </conditionalFormatting>
  <conditionalFormatting sqref="L27">
    <cfRule type="cellIs" dxfId="836" priority="889" operator="lessThan">
      <formula>40</formula>
    </cfRule>
    <cfRule type="cellIs" dxfId="835" priority="890" operator="lessThan">
      <formula>40</formula>
    </cfRule>
  </conditionalFormatting>
  <conditionalFormatting sqref="L28">
    <cfRule type="cellIs" dxfId="834" priority="887" operator="lessThan">
      <formula>25</formula>
    </cfRule>
    <cfRule type="cellIs" dxfId="833" priority="888" operator="lessThan">
      <formula>25</formula>
    </cfRule>
  </conditionalFormatting>
  <conditionalFormatting sqref="L29">
    <cfRule type="cellIs" dxfId="832" priority="885" operator="lessThan">
      <formula>4</formula>
    </cfRule>
    <cfRule type="cellIs" dxfId="831" priority="886" operator="lessThan">
      <formula>4</formula>
    </cfRule>
  </conditionalFormatting>
  <conditionalFormatting sqref="L30">
    <cfRule type="cellIs" dxfId="830" priority="883" operator="lessThan">
      <formula>25</formula>
    </cfRule>
    <cfRule type="cellIs" dxfId="829" priority="884" operator="lessThan">
      <formula>25</formula>
    </cfRule>
  </conditionalFormatting>
  <conditionalFormatting sqref="L32">
    <cfRule type="cellIs" dxfId="828" priority="881" operator="lessThan">
      <formula>65</formula>
    </cfRule>
    <cfRule type="cellIs" dxfId="827" priority="882" operator="lessThan">
      <formula>65</formula>
    </cfRule>
  </conditionalFormatting>
  <conditionalFormatting sqref="L33">
    <cfRule type="cellIs" dxfId="826" priority="879" operator="lessThan">
      <formula>25</formula>
    </cfRule>
    <cfRule type="cellIs" dxfId="825" priority="880" operator="lessThan">
      <formula>25</formula>
    </cfRule>
  </conditionalFormatting>
  <conditionalFormatting sqref="L34">
    <cfRule type="cellIs" dxfId="824" priority="877" operator="lessThan">
      <formula>50</formula>
    </cfRule>
    <cfRule type="cellIs" dxfId="823" priority="878" operator="lessThan">
      <formula>50</formula>
    </cfRule>
  </conditionalFormatting>
  <conditionalFormatting sqref="L36">
    <cfRule type="cellIs" dxfId="822" priority="875" operator="lessThan">
      <formula>3</formula>
    </cfRule>
    <cfRule type="cellIs" dxfId="821" priority="876" operator="lessThan">
      <formula>3</formula>
    </cfRule>
  </conditionalFormatting>
  <conditionalFormatting sqref="L38">
    <cfRule type="cellIs" dxfId="820" priority="873" operator="lessThan">
      <formula>3</formula>
    </cfRule>
    <cfRule type="cellIs" dxfId="819" priority="874" operator="lessThan">
      <formula>3</formula>
    </cfRule>
  </conditionalFormatting>
  <conditionalFormatting sqref="L39">
    <cfRule type="cellIs" dxfId="818" priority="870" operator="lessThan">
      <formula>1</formula>
    </cfRule>
    <cfRule type="cellIs" dxfId="817" priority="871" operator="lessThan">
      <formula>1</formula>
    </cfRule>
    <cfRule type="cellIs" dxfId="816" priority="872" operator="lessThan">
      <formula>1</formula>
    </cfRule>
  </conditionalFormatting>
  <conditionalFormatting sqref="L41">
    <cfRule type="cellIs" dxfId="815" priority="868" operator="lessThan">
      <formula>1</formula>
    </cfRule>
    <cfRule type="cellIs" dxfId="814" priority="869" operator="lessThan">
      <formula>1</formula>
    </cfRule>
  </conditionalFormatting>
  <conditionalFormatting sqref="L43">
    <cfRule type="cellIs" dxfId="813" priority="866" operator="lessThan">
      <formula>2</formula>
    </cfRule>
    <cfRule type="cellIs" dxfId="812" priority="867" operator="lessThan">
      <formula>2</formula>
    </cfRule>
  </conditionalFormatting>
  <conditionalFormatting sqref="L44">
    <cfRule type="cellIs" dxfId="811" priority="864" operator="lessThan">
      <formula>1</formula>
    </cfRule>
    <cfRule type="cellIs" dxfId="810" priority="865" operator="lessThan">
      <formula>1</formula>
    </cfRule>
  </conditionalFormatting>
  <conditionalFormatting sqref="L45">
    <cfRule type="cellIs" dxfId="809" priority="862" operator="lessThan">
      <formula>1</formula>
    </cfRule>
    <cfRule type="cellIs" dxfId="808" priority="863" operator="lessThan">
      <formula>1</formula>
    </cfRule>
  </conditionalFormatting>
  <conditionalFormatting sqref="L46">
    <cfRule type="cellIs" dxfId="807" priority="860" operator="lessThan">
      <formula>3</formula>
    </cfRule>
    <cfRule type="cellIs" dxfId="806" priority="861" operator="lessThan">
      <formula>3</formula>
    </cfRule>
  </conditionalFormatting>
  <conditionalFormatting sqref="L47">
    <cfRule type="cellIs" dxfId="805" priority="858" operator="lessThan">
      <formula>3</formula>
    </cfRule>
    <cfRule type="cellIs" dxfId="804" priority="859" operator="lessThan">
      <formula>3</formula>
    </cfRule>
  </conditionalFormatting>
  <conditionalFormatting sqref="L48">
    <cfRule type="cellIs" dxfId="803" priority="856" operator="lessThan">
      <formula>1</formula>
    </cfRule>
    <cfRule type="cellIs" dxfId="802" priority="857" operator="lessThan">
      <formula>1</formula>
    </cfRule>
  </conditionalFormatting>
  <conditionalFormatting sqref="L49">
    <cfRule type="cellIs" dxfId="801" priority="854" operator="lessThan">
      <formula>37</formula>
    </cfRule>
    <cfRule type="cellIs" dxfId="800" priority="855" operator="lessThan">
      <formula>37</formula>
    </cfRule>
  </conditionalFormatting>
  <conditionalFormatting sqref="L50">
    <cfRule type="cellIs" dxfId="799" priority="852" operator="lessThan">
      <formula>6</formula>
    </cfRule>
    <cfRule type="cellIs" dxfId="798" priority="853" operator="lessThan">
      <formula>6</formula>
    </cfRule>
  </conditionalFormatting>
  <conditionalFormatting sqref="L51">
    <cfRule type="cellIs" dxfId="797" priority="850" operator="lessThan">
      <formula>15</formula>
    </cfRule>
    <cfRule type="cellIs" dxfId="796" priority="851" operator="lessThan">
      <formula>15</formula>
    </cfRule>
  </conditionalFormatting>
  <conditionalFormatting sqref="L52">
    <cfRule type="cellIs" dxfId="795" priority="848" operator="lessThan">
      <formula>16</formula>
    </cfRule>
    <cfRule type="cellIs" dxfId="794" priority="849" operator="lessThan">
      <formula>16</formula>
    </cfRule>
  </conditionalFormatting>
  <conditionalFormatting sqref="L57">
    <cfRule type="cellIs" dxfId="793" priority="846" operator="lessThan">
      <formula>45</formula>
    </cfRule>
    <cfRule type="cellIs" dxfId="792" priority="847" operator="lessThan">
      <formula>45</formula>
    </cfRule>
  </conditionalFormatting>
  <conditionalFormatting sqref="L58">
    <cfRule type="cellIs" dxfId="791" priority="844" operator="lessThan">
      <formula>45</formula>
    </cfRule>
    <cfRule type="cellIs" dxfId="790" priority="845" operator="lessThan">
      <formula>45</formula>
    </cfRule>
  </conditionalFormatting>
  <conditionalFormatting sqref="L59">
    <cfRule type="cellIs" dxfId="789" priority="842" operator="lessThan">
      <formula>45</formula>
    </cfRule>
    <cfRule type="cellIs" dxfId="788" priority="843" operator="lessThan">
      <formula>45</formula>
    </cfRule>
  </conditionalFormatting>
  <conditionalFormatting sqref="L64">
    <cfRule type="cellIs" dxfId="787" priority="840" operator="lessThan">
      <formula>11796</formula>
    </cfRule>
    <cfRule type="cellIs" dxfId="786" priority="841" operator="lessThan">
      <formula>11796</formula>
    </cfRule>
  </conditionalFormatting>
  <conditionalFormatting sqref="L65">
    <cfRule type="cellIs" dxfId="785" priority="838" operator="lessThan">
      <formula>9793</formula>
    </cfRule>
    <cfRule type="cellIs" dxfId="784" priority="839" operator="lessThan">
      <formula>9793</formula>
    </cfRule>
  </conditionalFormatting>
  <conditionalFormatting sqref="L66">
    <cfRule type="cellIs" dxfId="783" priority="836" operator="lessThan">
      <formula>5693</formula>
    </cfRule>
    <cfRule type="cellIs" dxfId="782" priority="837" operator="lessThan">
      <formula>5693</formula>
    </cfRule>
  </conditionalFormatting>
  <conditionalFormatting sqref="L67">
    <cfRule type="cellIs" dxfId="781" priority="834" operator="lessThan">
      <formula>3436</formula>
    </cfRule>
    <cfRule type="cellIs" dxfId="780" priority="835" operator="lessThan">
      <formula>3436</formula>
    </cfRule>
  </conditionalFormatting>
  <conditionalFormatting sqref="L68">
    <cfRule type="cellIs" dxfId="779" priority="832" operator="lessThan">
      <formula>1550</formula>
    </cfRule>
    <cfRule type="cellIs" dxfId="778" priority="833" operator="lessThan">
      <formula>1550</formula>
    </cfRule>
  </conditionalFormatting>
  <conditionalFormatting sqref="L69">
    <cfRule type="cellIs" dxfId="777" priority="830" operator="lessThan">
      <formula>1500</formula>
    </cfRule>
    <cfRule type="cellIs" dxfId="776" priority="831" operator="lessThan">
      <formula>1500</formula>
    </cfRule>
  </conditionalFormatting>
  <conditionalFormatting sqref="L70">
    <cfRule type="cellIs" dxfId="775" priority="828" operator="lessThan">
      <formula>10</formula>
    </cfRule>
    <cfRule type="cellIs" dxfId="774" priority="829" operator="lessThan">
      <formula>10</formula>
    </cfRule>
  </conditionalFormatting>
  <conditionalFormatting sqref="L71">
    <cfRule type="cellIs" dxfId="773" priority="826" operator="lessThan">
      <formula>376</formula>
    </cfRule>
    <cfRule type="cellIs" dxfId="772" priority="827" operator="lessThan">
      <formula>376</formula>
    </cfRule>
  </conditionalFormatting>
  <conditionalFormatting sqref="L72">
    <cfRule type="cellIs" dxfId="771" priority="820" operator="lessThan">
      <formula>2222</formula>
    </cfRule>
    <cfRule type="cellIs" dxfId="770" priority="821" operator="lessThan">
      <formula>2222</formula>
    </cfRule>
  </conditionalFormatting>
  <conditionalFormatting sqref="L73">
    <cfRule type="cellIs" dxfId="769" priority="818" operator="lessThan">
      <formula>1080</formula>
    </cfRule>
    <cfRule type="cellIs" dxfId="768" priority="819" operator="lessThan">
      <formula>1080</formula>
    </cfRule>
  </conditionalFormatting>
  <conditionalFormatting sqref="L74">
    <cfRule type="cellIs" dxfId="767" priority="816" operator="lessThan">
      <formula>470</formula>
    </cfRule>
    <cfRule type="cellIs" dxfId="766" priority="817" operator="lessThan">
      <formula>470</formula>
    </cfRule>
  </conditionalFormatting>
  <conditionalFormatting sqref="L75">
    <cfRule type="cellIs" dxfId="765" priority="814" operator="lessThan">
      <formula>14</formula>
    </cfRule>
    <cfRule type="cellIs" dxfId="764" priority="815" operator="lessThan">
      <formula>14</formula>
    </cfRule>
  </conditionalFormatting>
  <conditionalFormatting sqref="L76">
    <cfRule type="cellIs" dxfId="763" priority="812" operator="lessThan">
      <formula>658</formula>
    </cfRule>
    <cfRule type="cellIs" dxfId="762" priority="813" operator="lessThan">
      <formula>658</formula>
    </cfRule>
  </conditionalFormatting>
  <conditionalFormatting sqref="L77">
    <cfRule type="cellIs" dxfId="761" priority="810" operator="lessThan">
      <formula>35</formula>
    </cfRule>
    <cfRule type="cellIs" dxfId="760" priority="811" operator="lessThan">
      <formula>35</formula>
    </cfRule>
  </conditionalFormatting>
  <conditionalFormatting sqref="L78">
    <cfRule type="cellIs" dxfId="759" priority="808" operator="lessThan">
      <formula>4100</formula>
    </cfRule>
    <cfRule type="cellIs" dxfId="758" priority="809" operator="lessThan">
      <formula>4100</formula>
    </cfRule>
  </conditionalFormatting>
  <conditionalFormatting sqref="L79">
    <cfRule type="cellIs" dxfId="757" priority="806" operator="lessThan">
      <formula>600</formula>
    </cfRule>
    <cfRule type="cellIs" dxfId="756" priority="807" operator="lessThan">
      <formula>600</formula>
    </cfRule>
  </conditionalFormatting>
  <conditionalFormatting sqref="L80">
    <cfRule type="cellIs" dxfId="755" priority="804" operator="lessThan">
      <formula>1290</formula>
    </cfRule>
    <cfRule type="cellIs" dxfId="754" priority="805" operator="lessThan">
      <formula>1290</formula>
    </cfRule>
  </conditionalFormatting>
  <conditionalFormatting sqref="L81">
    <cfRule type="cellIs" dxfId="753" priority="802" operator="lessThan">
      <formula>1290</formula>
    </cfRule>
    <cfRule type="cellIs" dxfId="752" priority="803" operator="lessThan">
      <formula>1290</formula>
    </cfRule>
  </conditionalFormatting>
  <conditionalFormatting sqref="L82">
    <cfRule type="cellIs" dxfId="751" priority="800" operator="lessThan">
      <formula>740</formula>
    </cfRule>
    <cfRule type="cellIs" dxfId="750" priority="801" operator="lessThan">
      <formula>740</formula>
    </cfRule>
  </conditionalFormatting>
  <conditionalFormatting sqref="L83">
    <cfRule type="cellIs" dxfId="749" priority="798" operator="lessThan">
      <formula>240</formula>
    </cfRule>
    <cfRule type="cellIs" dxfId="748" priority="799" operator="lessThan">
      <formula>240</formula>
    </cfRule>
  </conditionalFormatting>
  <conditionalFormatting sqref="L84">
    <cfRule type="cellIs" dxfId="747" priority="796" operator="lessThan">
      <formula>500</formula>
    </cfRule>
    <cfRule type="cellIs" dxfId="746" priority="797" operator="lessThan">
      <formula>500</formula>
    </cfRule>
  </conditionalFormatting>
  <conditionalFormatting sqref="L85">
    <cfRule type="cellIs" dxfId="745" priority="794" operator="lessThan">
      <formula>550</formula>
    </cfRule>
    <cfRule type="cellIs" dxfId="744" priority="795" operator="lessThan">
      <formula>550</formula>
    </cfRule>
  </conditionalFormatting>
  <conditionalFormatting sqref="L86">
    <cfRule type="cellIs" dxfId="743" priority="792" operator="lessThan">
      <formula>50</formula>
    </cfRule>
    <cfRule type="cellIs" dxfId="742" priority="793" operator="lessThan">
      <formula>50</formula>
    </cfRule>
  </conditionalFormatting>
  <conditionalFormatting sqref="L87">
    <cfRule type="cellIs" dxfId="741" priority="790" operator="lessThan">
      <formula>500</formula>
    </cfRule>
    <cfRule type="cellIs" dxfId="740" priority="791" operator="lessThan">
      <formula>500</formula>
    </cfRule>
  </conditionalFormatting>
  <conditionalFormatting sqref="L89">
    <cfRule type="cellIs" dxfId="739" priority="789" operator="lessThan">
      <formula>70</formula>
    </cfRule>
  </conditionalFormatting>
  <conditionalFormatting sqref="L90">
    <cfRule type="cellIs" dxfId="738" priority="787" operator="greaterThan">
      <formula>70</formula>
    </cfRule>
    <cfRule type="cellIs" dxfId="737" priority="788" operator="lessThan">
      <formula>70</formula>
    </cfRule>
  </conditionalFormatting>
  <conditionalFormatting sqref="L94">
    <cfRule type="cellIs" dxfId="736" priority="785" operator="lessThan">
      <formula>55</formula>
    </cfRule>
    <cfRule type="cellIs" dxfId="735" priority="786" operator="lessThan">
      <formula>55</formula>
    </cfRule>
  </conditionalFormatting>
  <conditionalFormatting sqref="L95">
    <cfRule type="cellIs" dxfId="734" priority="783" operator="lessThan">
      <formula>55</formula>
    </cfRule>
    <cfRule type="cellIs" dxfId="733" priority="784" operator="lessThan">
      <formula>55</formula>
    </cfRule>
  </conditionalFormatting>
  <conditionalFormatting sqref="L96">
    <cfRule type="cellIs" dxfId="732" priority="781" operator="lessThan">
      <formula>5</formula>
    </cfRule>
    <cfRule type="cellIs" dxfId="731" priority="782" operator="lessThan">
      <formula>5</formula>
    </cfRule>
  </conditionalFormatting>
  <conditionalFormatting sqref="L97">
    <cfRule type="cellIs" dxfId="730" priority="779" operator="lessThan">
      <formula>50</formula>
    </cfRule>
    <cfRule type="cellIs" dxfId="729" priority="780" operator="lessThan">
      <formula>50</formula>
    </cfRule>
  </conditionalFormatting>
  <conditionalFormatting sqref="L98">
    <cfRule type="cellIs" dxfId="728" priority="775" operator="lessThan">
      <formula>15</formula>
    </cfRule>
    <cfRule type="cellIs" dxfId="727" priority="776" operator="lessThan">
      <formula>15</formula>
    </cfRule>
  </conditionalFormatting>
  <conditionalFormatting sqref="L99">
    <cfRule type="cellIs" dxfId="726" priority="773" operator="lessThan">
      <formula>15</formula>
    </cfRule>
    <cfRule type="cellIs" dxfId="725" priority="774" operator="lessThan">
      <formula>15</formula>
    </cfRule>
  </conditionalFormatting>
  <conditionalFormatting sqref="L100">
    <cfRule type="cellIs" dxfId="724" priority="771" operator="lessThan">
      <formula>2</formula>
    </cfRule>
    <cfRule type="cellIs" dxfId="723" priority="772" operator="lessThan">
      <formula>2</formula>
    </cfRule>
  </conditionalFormatting>
  <conditionalFormatting sqref="L101">
    <cfRule type="cellIs" dxfId="722" priority="769" operator="lessThan">
      <formula>13</formula>
    </cfRule>
    <cfRule type="cellIs" dxfId="721" priority="770" operator="lessThan">
      <formula>13</formula>
    </cfRule>
  </conditionalFormatting>
  <conditionalFormatting sqref="L102">
    <cfRule type="cellIs" dxfId="720" priority="767" operator="lessThan">
      <formula>43</formula>
    </cfRule>
    <cfRule type="cellIs" dxfId="719" priority="768" operator="lessThan">
      <formula>43</formula>
    </cfRule>
  </conditionalFormatting>
  <conditionalFormatting sqref="L104">
    <cfRule type="cellIs" dxfId="718" priority="765" operator="lessThan">
      <formula>10</formula>
    </cfRule>
    <cfRule type="cellIs" dxfId="717" priority="766" operator="lessThan">
      <formula>10</formula>
    </cfRule>
  </conditionalFormatting>
  <conditionalFormatting sqref="L105">
    <cfRule type="cellIs" dxfId="716" priority="763" operator="lessThan">
      <formula>30</formula>
    </cfRule>
    <cfRule type="cellIs" dxfId="715" priority="764" operator="lessThan">
      <formula>30</formula>
    </cfRule>
  </conditionalFormatting>
  <conditionalFormatting sqref="L106">
    <cfRule type="cellIs" dxfId="714" priority="761" operator="lessThan">
      <formula>3</formula>
    </cfRule>
    <cfRule type="cellIs" dxfId="713" priority="762" operator="lessThan">
      <formula>3</formula>
    </cfRule>
  </conditionalFormatting>
  <conditionalFormatting sqref="L108">
    <cfRule type="cellIs" dxfId="712" priority="759" operator="lessThan">
      <formula>2339</formula>
    </cfRule>
    <cfRule type="cellIs" dxfId="711" priority="760" operator="lessThan">
      <formula>2339</formula>
    </cfRule>
  </conditionalFormatting>
  <conditionalFormatting sqref="L109">
    <cfRule type="cellIs" dxfId="710" priority="757" operator="lessThan">
      <formula>1749</formula>
    </cfRule>
    <cfRule type="cellIs" dxfId="709" priority="758" operator="lessThan">
      <formula>1749</formula>
    </cfRule>
  </conditionalFormatting>
  <conditionalFormatting sqref="L110">
    <cfRule type="cellIs" dxfId="708" priority="755" operator="lessThan">
      <formula>35</formula>
    </cfRule>
    <cfRule type="cellIs" dxfId="707" priority="756" operator="lessThan">
      <formula>35</formula>
    </cfRule>
  </conditionalFormatting>
  <conditionalFormatting sqref="L111">
    <cfRule type="cellIs" dxfId="706" priority="753" operator="lessThan">
      <formula>1714</formula>
    </cfRule>
    <cfRule type="cellIs" dxfId="705" priority="754" operator="lessThan">
      <formula>1714</formula>
    </cfRule>
  </conditionalFormatting>
  <conditionalFormatting sqref="L112">
    <cfRule type="cellIs" dxfId="704" priority="751" operator="lessThan">
      <formula>560</formula>
    </cfRule>
    <cfRule type="cellIs" dxfId="703" priority="752" operator="lessThan">
      <formula>560</formula>
    </cfRule>
  </conditionalFormatting>
  <conditionalFormatting sqref="L113">
    <cfRule type="cellIs" dxfId="702" priority="749" operator="lessThan">
      <formula>400</formula>
    </cfRule>
    <cfRule type="cellIs" dxfId="701" priority="750" operator="lessThan">
      <formula>400</formula>
    </cfRule>
  </conditionalFormatting>
  <conditionalFormatting sqref="L114">
    <cfRule type="cellIs" dxfId="700" priority="747" operator="lessThan">
      <formula>160</formula>
    </cfRule>
    <cfRule type="cellIs" dxfId="699" priority="748" operator="lessThan">
      <formula>160</formula>
    </cfRule>
  </conditionalFormatting>
  <conditionalFormatting sqref="L115">
    <cfRule type="cellIs" dxfId="698" priority="745" operator="lessThan">
      <formula>10</formula>
    </cfRule>
    <cfRule type="cellIs" dxfId="697" priority="746" operator="lessThan">
      <formula>10</formula>
    </cfRule>
  </conditionalFormatting>
  <conditionalFormatting sqref="L116">
    <cfRule type="cellIs" dxfId="696" priority="743" operator="lessThan">
      <formula>150</formula>
    </cfRule>
    <cfRule type="cellIs" dxfId="695" priority="744" operator="lessThan">
      <formula>150</formula>
    </cfRule>
  </conditionalFormatting>
  <conditionalFormatting sqref="L117">
    <cfRule type="cellIs" dxfId="694" priority="741" operator="lessThan">
      <formula>30</formula>
    </cfRule>
    <cfRule type="cellIs" dxfId="693" priority="742" operator="lessThan">
      <formula>30</formula>
    </cfRule>
  </conditionalFormatting>
  <conditionalFormatting sqref="L119">
    <cfRule type="cellIs" dxfId="692" priority="739" operator="lessThan">
      <formula>13156</formula>
    </cfRule>
    <cfRule type="cellIs" dxfId="691" priority="740" operator="lessThan">
      <formula>13156</formula>
    </cfRule>
  </conditionalFormatting>
  <conditionalFormatting sqref="L120">
    <cfRule type="cellIs" dxfId="690" priority="737" operator="lessThan">
      <formula>10343</formula>
    </cfRule>
    <cfRule type="cellIs" dxfId="689" priority="738" operator="lessThan">
      <formula>10343</formula>
    </cfRule>
  </conditionalFormatting>
  <conditionalFormatting sqref="L121">
    <cfRule type="cellIs" dxfId="688" priority="735" operator="lessThan">
      <formula>3831</formula>
    </cfRule>
    <cfRule type="cellIs" dxfId="687" priority="736" operator="lessThan">
      <formula>3831</formula>
    </cfRule>
  </conditionalFormatting>
  <conditionalFormatting sqref="L122">
    <cfRule type="cellIs" dxfId="686" priority="733" operator="lessThan">
      <formula>6512</formula>
    </cfRule>
    <cfRule type="cellIs" dxfId="685" priority="734" operator="lessThan">
      <formula>6512</formula>
    </cfRule>
  </conditionalFormatting>
  <conditionalFormatting sqref="L123">
    <cfRule type="cellIs" dxfId="684" priority="731" operator="lessThan">
      <formula>1450</formula>
    </cfRule>
    <cfRule type="cellIs" dxfId="683" priority="732" operator="lessThan">
      <formula>1450</formula>
    </cfRule>
  </conditionalFormatting>
  <conditionalFormatting sqref="L124">
    <cfRule type="cellIs" dxfId="682" priority="729" operator="lessThan">
      <formula>1290</formula>
    </cfRule>
    <cfRule type="cellIs" dxfId="681" priority="730" operator="lessThan">
      <formula>1290</formula>
    </cfRule>
  </conditionalFormatting>
  <conditionalFormatting sqref="L125">
    <cfRule type="cellIs" dxfId="680" priority="727" operator="lessThan">
      <formula>1290</formula>
    </cfRule>
    <cfRule type="cellIs" dxfId="679" priority="728" operator="lessThan">
      <formula>1290</formula>
    </cfRule>
  </conditionalFormatting>
  <conditionalFormatting sqref="L127">
    <cfRule type="cellIs" dxfId="678" priority="725" operator="lessThan">
      <formula>30</formula>
    </cfRule>
    <cfRule type="cellIs" dxfId="677" priority="726" operator="lessThan">
      <formula>30</formula>
    </cfRule>
  </conditionalFormatting>
  <conditionalFormatting sqref="L128">
    <cfRule type="cellIs" dxfId="676" priority="721" operator="lessThan">
      <formula>30</formula>
    </cfRule>
    <cfRule type="cellIs" dxfId="675" priority="722" operator="lessThan">
      <formula>30</formula>
    </cfRule>
  </conditionalFormatting>
  <conditionalFormatting sqref="L129">
    <cfRule type="cellIs" dxfId="674" priority="719" operator="lessThan">
      <formula>43</formula>
    </cfRule>
    <cfRule type="cellIs" dxfId="673" priority="720" operator="lessThan">
      <formula>43</formula>
    </cfRule>
  </conditionalFormatting>
  <conditionalFormatting sqref="L130">
    <cfRule type="cellIs" dxfId="672" priority="717" operator="lessThan">
      <formula>10</formula>
    </cfRule>
    <cfRule type="cellIs" dxfId="671" priority="718" operator="lessThan">
      <formula>10</formula>
    </cfRule>
  </conditionalFormatting>
  <conditionalFormatting sqref="L131">
    <cfRule type="cellIs" dxfId="670" priority="715" operator="lessThan">
      <formula>30</formula>
    </cfRule>
    <cfRule type="cellIs" dxfId="669" priority="716" operator="lessThan">
      <formula>30</formula>
    </cfRule>
  </conditionalFormatting>
  <conditionalFormatting sqref="L132">
    <cfRule type="cellIs" dxfId="668" priority="713" operator="lessThan">
      <formula>3</formula>
    </cfRule>
    <cfRule type="cellIs" dxfId="667" priority="714" operator="lessThan">
      <formula>3</formula>
    </cfRule>
  </conditionalFormatting>
  <conditionalFormatting sqref="L134">
    <cfRule type="cellIs" dxfId="666" priority="711" operator="lessThan">
      <formula>360</formula>
    </cfRule>
    <cfRule type="cellIs" dxfId="665" priority="712" operator="lessThan">
      <formula>360</formula>
    </cfRule>
  </conditionalFormatting>
  <conditionalFormatting sqref="L135">
    <cfRule type="cellIs" dxfId="664" priority="709" operator="lessThan">
      <formula>130</formula>
    </cfRule>
    <cfRule type="cellIs" dxfId="663" priority="710" operator="lessThan">
      <formula>130</formula>
    </cfRule>
  </conditionalFormatting>
  <conditionalFormatting sqref="L136">
    <cfRule type="cellIs" dxfId="662" priority="707" operator="lessThan">
      <formula>200</formula>
    </cfRule>
    <cfRule type="cellIs" dxfId="661" priority="708" operator="lessThan">
      <formula>200</formula>
    </cfRule>
  </conditionalFormatting>
  <conditionalFormatting sqref="L137">
    <cfRule type="cellIs" dxfId="660" priority="705" operator="lessThan">
      <formula>30</formula>
    </cfRule>
    <cfRule type="cellIs" dxfId="659" priority="706" operator="lessThan">
      <formula>30</formula>
    </cfRule>
  </conditionalFormatting>
  <conditionalFormatting sqref="L139">
    <cfRule type="cellIs" dxfId="658" priority="703" operator="lessThan">
      <formula>30</formula>
    </cfRule>
    <cfRule type="cellIs" dxfId="657" priority="704" operator="lessThan">
      <formula>30</formula>
    </cfRule>
  </conditionalFormatting>
  <conditionalFormatting sqref="L144">
    <cfRule type="cellIs" dxfId="656" priority="701" operator="lessThan">
      <formula>110140</formula>
    </cfRule>
    <cfRule type="cellIs" dxfId="655" priority="702" operator="lessThan">
      <formula>110140</formula>
    </cfRule>
  </conditionalFormatting>
  <conditionalFormatting sqref="L145">
    <cfRule type="cellIs" dxfId="654" priority="699" operator="lessThan">
      <formula>76625</formula>
    </cfRule>
    <cfRule type="cellIs" dxfId="653" priority="700" operator="lessThan">
      <formula>76625</formula>
    </cfRule>
  </conditionalFormatting>
  <conditionalFormatting sqref="L146">
    <cfRule type="cellIs" dxfId="652" priority="697" operator="lessThan">
      <formula>33500</formula>
    </cfRule>
    <cfRule type="cellIs" dxfId="651" priority="698" operator="lessThan">
      <formula>33500</formula>
    </cfRule>
  </conditionalFormatting>
  <conditionalFormatting sqref="L148">
    <cfRule type="cellIs" dxfId="650" priority="693" operator="lessThan">
      <formula>20</formula>
    </cfRule>
    <cfRule type="cellIs" dxfId="649" priority="694" operator="lessThan">
      <formula>20</formula>
    </cfRule>
  </conditionalFormatting>
  <conditionalFormatting sqref="L147">
    <cfRule type="cellIs" dxfId="648" priority="691" operator="lessThan">
      <formula>15</formula>
    </cfRule>
    <cfRule type="cellIs" dxfId="647" priority="692" operator="lessThan">
      <formula>15</formula>
    </cfRule>
  </conditionalFormatting>
  <conditionalFormatting sqref="L149">
    <cfRule type="cellIs" dxfId="646" priority="689" operator="lessThan">
      <formula>32015</formula>
    </cfRule>
    <cfRule type="cellIs" dxfId="645" priority="690" operator="lessThan">
      <formula>32015</formula>
    </cfRule>
  </conditionalFormatting>
  <conditionalFormatting sqref="L150">
    <cfRule type="cellIs" dxfId="644" priority="687" operator="lessThan">
      <formula>32000</formula>
    </cfRule>
    <cfRule type="cellIs" dxfId="643" priority="688" operator="lessThan">
      <formula>32000</formula>
    </cfRule>
  </conditionalFormatting>
  <conditionalFormatting sqref="L151">
    <cfRule type="cellIs" dxfId="642" priority="685" operator="lessThan">
      <formula>15</formula>
    </cfRule>
    <cfRule type="cellIs" dxfId="641" priority="686" operator="lessThan">
      <formula>15</formula>
    </cfRule>
  </conditionalFormatting>
  <conditionalFormatting sqref="L157">
    <cfRule type="cellIs" dxfId="640" priority="675" operator="lessThan">
      <formula>42400</formula>
    </cfRule>
    <cfRule type="cellIs" dxfId="639" priority="676" operator="lessThan">
      <formula>42400</formula>
    </cfRule>
  </conditionalFormatting>
  <conditionalFormatting sqref="L158">
    <cfRule type="cellIs" dxfId="638" priority="673" operator="lessThan">
      <formula>15100</formula>
    </cfRule>
    <cfRule type="cellIs" dxfId="637" priority="674" operator="lessThan">
      <formula>15100</formula>
    </cfRule>
  </conditionalFormatting>
  <conditionalFormatting sqref="L159">
    <cfRule type="cellIs" dxfId="636" priority="671" operator="lessThan">
      <formula>1600</formula>
    </cfRule>
    <cfRule type="cellIs" dxfId="635" priority="672" operator="lessThan">
      <formula>1600</formula>
    </cfRule>
  </conditionalFormatting>
  <conditionalFormatting sqref="L160">
    <cfRule type="cellIs" dxfId="634" priority="669" operator="lessThan">
      <formula>900</formula>
    </cfRule>
    <cfRule type="cellIs" dxfId="633" priority="670" operator="lessThan">
      <formula>900</formula>
    </cfRule>
  </conditionalFormatting>
  <conditionalFormatting sqref="L161">
    <cfRule type="cellIs" dxfId="632" priority="667" operator="lessThan">
      <formula>700</formula>
    </cfRule>
    <cfRule type="cellIs" dxfId="631" priority="668" operator="lessThan">
      <formula>700</formula>
    </cfRule>
  </conditionalFormatting>
  <conditionalFormatting sqref="L162">
    <cfRule type="cellIs" dxfId="630" priority="665" operator="lessThan">
      <formula>25500</formula>
    </cfRule>
    <cfRule type="cellIs" dxfId="629" priority="666" operator="lessThan">
      <formula>25500</formula>
    </cfRule>
  </conditionalFormatting>
  <conditionalFormatting sqref="L163">
    <cfRule type="cellIs" dxfId="628" priority="663" operator="lessThan">
      <formula>200</formula>
    </cfRule>
    <cfRule type="cellIs" dxfId="627" priority="664" operator="lessThan">
      <formula>200</formula>
    </cfRule>
  </conditionalFormatting>
  <conditionalFormatting sqref="L165">
    <cfRule type="cellIs" dxfId="626" priority="661" operator="lessThan">
      <formula>200</formula>
    </cfRule>
    <cfRule type="cellIs" dxfId="625" priority="662" operator="lessThan">
      <formula>200</formula>
    </cfRule>
  </conditionalFormatting>
  <conditionalFormatting sqref="L166">
    <cfRule type="cellIs" dxfId="624" priority="659" operator="lessThan">
      <formula>3300</formula>
    </cfRule>
    <cfRule type="cellIs" dxfId="623" priority="660" operator="lessThan">
      <formula>3300</formula>
    </cfRule>
  </conditionalFormatting>
  <conditionalFormatting sqref="L167">
    <cfRule type="cellIs" dxfId="622" priority="657" operator="lessThan">
      <formula>100</formula>
    </cfRule>
    <cfRule type="cellIs" dxfId="621" priority="658" operator="lessThan">
      <formula>100</formula>
    </cfRule>
  </conditionalFormatting>
  <conditionalFormatting sqref="L168">
    <cfRule type="cellIs" dxfId="620" priority="655" operator="lessThan">
      <formula>3200</formula>
    </cfRule>
    <cfRule type="cellIs" dxfId="619" priority="656" operator="lessThan">
      <formula>3200</formula>
    </cfRule>
  </conditionalFormatting>
  <conditionalFormatting sqref="L170">
    <cfRule type="cellIs" dxfId="618" priority="653" operator="lessThan">
      <formula>75</formula>
    </cfRule>
    <cfRule type="cellIs" dxfId="617" priority="654" operator="lessThan">
      <formula>75</formula>
    </cfRule>
  </conditionalFormatting>
  <conditionalFormatting sqref="L171">
    <cfRule type="cellIs" dxfId="616" priority="651" operator="lessThan">
      <formula>1</formula>
    </cfRule>
    <cfRule type="cellIs" dxfId="615" priority="652" operator="lessThan">
      <formula>1</formula>
    </cfRule>
  </conditionalFormatting>
  <conditionalFormatting sqref="L173">
    <cfRule type="cellIs" dxfId="614" priority="649" operator="lessThan">
      <formula>249</formula>
    </cfRule>
    <cfRule type="cellIs" dxfId="613" priority="650" operator="lessThan">
      <formula>249</formula>
    </cfRule>
  </conditionalFormatting>
  <conditionalFormatting sqref="L174">
    <cfRule type="cellIs" dxfId="612" priority="647" operator="lessThan">
      <formula>243</formula>
    </cfRule>
    <cfRule type="cellIs" dxfId="611" priority="648" operator="lessThan">
      <formula>243</formula>
    </cfRule>
  </conditionalFormatting>
  <conditionalFormatting sqref="L175">
    <cfRule type="cellIs" dxfId="610" priority="645" operator="lessThan">
      <formula>6</formula>
    </cfRule>
    <cfRule type="cellIs" dxfId="609" priority="646" operator="lessThan">
      <formula>6</formula>
    </cfRule>
  </conditionalFormatting>
  <conditionalFormatting sqref="L176">
    <cfRule type="cellIs" dxfId="608" priority="643" operator="lessThan">
      <formula>30</formula>
    </cfRule>
    <cfRule type="cellIs" dxfId="607" priority="644" operator="lessThan">
      <formula>30</formula>
    </cfRule>
  </conditionalFormatting>
  <conditionalFormatting sqref="L178">
    <cfRule type="cellIs" dxfId="606" priority="641" operator="lessThan">
      <formula>30</formula>
    </cfRule>
    <cfRule type="cellIs" dxfId="605" priority="642" operator="lessThan">
      <formula>30</formula>
    </cfRule>
  </conditionalFormatting>
  <conditionalFormatting sqref="L180">
    <cfRule type="cellIs" dxfId="604" priority="639" operator="lessThan">
      <formula>2100</formula>
    </cfRule>
    <cfRule type="cellIs" dxfId="603" priority="640" operator="lessThan">
      <formula>2100</formula>
    </cfRule>
  </conditionalFormatting>
  <conditionalFormatting sqref="L181">
    <cfRule type="cellIs" dxfId="602" priority="637" operator="lessThan">
      <formula>2000</formula>
    </cfRule>
    <cfRule type="cellIs" dxfId="601" priority="638" operator="lessThan">
      <formula>2000</formula>
    </cfRule>
  </conditionalFormatting>
  <conditionalFormatting sqref="L182">
    <cfRule type="cellIs" dxfId="600" priority="635" operator="lessThan">
      <formula>100</formula>
    </cfRule>
    <cfRule type="cellIs" dxfId="599" priority="636" operator="lessThan">
      <formula>100</formula>
    </cfRule>
  </conditionalFormatting>
  <conditionalFormatting sqref="L183">
    <cfRule type="cellIs" dxfId="598" priority="633" operator="lessThan">
      <formula>6</formula>
    </cfRule>
    <cfRule type="cellIs" dxfId="597" priority="634" operator="lessThan">
      <formula>6</formula>
    </cfRule>
  </conditionalFormatting>
  <conditionalFormatting sqref="L184">
    <cfRule type="cellIs" dxfId="596" priority="631" operator="lessThan">
      <formula>2</formula>
    </cfRule>
    <cfRule type="cellIs" dxfId="595" priority="632" operator="lessThan">
      <formula>2</formula>
    </cfRule>
  </conditionalFormatting>
  <conditionalFormatting sqref="L185">
    <cfRule type="cellIs" dxfId="594" priority="629" operator="lessThan">
      <formula>1</formula>
    </cfRule>
    <cfRule type="cellIs" dxfId="593" priority="630" operator="lessThan">
      <formula>1</formula>
    </cfRule>
  </conditionalFormatting>
  <conditionalFormatting sqref="L186">
    <cfRule type="cellIs" dxfId="592" priority="627" operator="lessThan">
      <formula>1</formula>
    </cfRule>
    <cfRule type="cellIs" dxfId="591" priority="628" operator="lessThan">
      <formula>1</formula>
    </cfRule>
  </conditionalFormatting>
  <conditionalFormatting sqref="L187">
    <cfRule type="cellIs" dxfId="590" priority="625" operator="lessThan">
      <formula>1</formula>
    </cfRule>
    <cfRule type="cellIs" dxfId="589" priority="626" operator="lessThan">
      <formula>1</formula>
    </cfRule>
  </conditionalFormatting>
  <conditionalFormatting sqref="L188">
    <cfRule type="cellIs" dxfId="588" priority="623" operator="lessThan">
      <formula>1</formula>
    </cfRule>
    <cfRule type="cellIs" dxfId="587" priority="624" operator="lessThan">
      <formula>1</formula>
    </cfRule>
  </conditionalFormatting>
  <conditionalFormatting sqref="L190">
    <cfRule type="cellIs" dxfId="586" priority="621" operator="lessThan">
      <formula>65</formula>
    </cfRule>
    <cfRule type="cellIs" dxfId="585" priority="622" operator="lessThan">
      <formula>65</formula>
    </cfRule>
  </conditionalFormatting>
  <conditionalFormatting sqref="L191">
    <cfRule type="cellIs" dxfId="584" priority="619" operator="lessThan">
      <formula>325</formula>
    </cfRule>
    <cfRule type="cellIs" dxfId="583" priority="620" operator="lessThan">
      <formula>325</formula>
    </cfRule>
  </conditionalFormatting>
  <conditionalFormatting sqref="L192">
    <cfRule type="cellIs" dxfId="582" priority="617" operator="lessThan">
      <formula>5</formula>
    </cfRule>
    <cfRule type="cellIs" dxfId="581" priority="618" operator="lessThan">
      <formula>5</formula>
    </cfRule>
  </conditionalFormatting>
  <conditionalFormatting sqref="L193">
    <cfRule type="cellIs" dxfId="580" priority="615" operator="lessThan">
      <formula>25</formula>
    </cfRule>
    <cfRule type="cellIs" dxfId="579" priority="616" operator="lessThan">
      <formula>25</formula>
    </cfRule>
  </conditionalFormatting>
  <conditionalFormatting sqref="L194">
    <cfRule type="cellIs" dxfId="578" priority="613" operator="lessThan">
      <formula>60</formula>
    </cfRule>
    <cfRule type="cellIs" dxfId="577" priority="614" operator="lessThan">
      <formula>60</formula>
    </cfRule>
  </conditionalFormatting>
  <conditionalFormatting sqref="L195">
    <cfRule type="cellIs" dxfId="576" priority="611" operator="lessThan">
      <formula>300</formula>
    </cfRule>
    <cfRule type="cellIs" dxfId="575" priority="612" operator="lessThan">
      <formula>300</formula>
    </cfRule>
  </conditionalFormatting>
  <conditionalFormatting sqref="L197">
    <cfRule type="cellIs" dxfId="574" priority="609" operator="lessThan">
      <formula>2</formula>
    </cfRule>
    <cfRule type="cellIs" dxfId="573" priority="610" operator="lessThan">
      <formula>2</formula>
    </cfRule>
  </conditionalFormatting>
  <conditionalFormatting sqref="L198">
    <cfRule type="cellIs" dxfId="572" priority="607" operator="lessThan">
      <formula>2</formula>
    </cfRule>
    <cfRule type="cellIs" dxfId="571" priority="608" operator="lessThan">
      <formula>2</formula>
    </cfRule>
  </conditionalFormatting>
  <conditionalFormatting sqref="L199">
    <cfRule type="cellIs" dxfId="570" priority="605" operator="lessThan">
      <formula>126</formula>
    </cfRule>
    <cfRule type="cellIs" dxfId="569" priority="606" operator="lessThan">
      <formula>126</formula>
    </cfRule>
  </conditionalFormatting>
  <conditionalFormatting sqref="L200">
    <cfRule type="cellIs" dxfId="568" priority="603" operator="lessThan">
      <formula>120</formula>
    </cfRule>
    <cfRule type="cellIs" dxfId="567" priority="604" operator="lessThan">
      <formula>120</formula>
    </cfRule>
  </conditionalFormatting>
  <conditionalFormatting sqref="L201">
    <cfRule type="cellIs" dxfId="566" priority="601" operator="lessThan">
      <formula>15</formula>
    </cfRule>
    <cfRule type="cellIs" dxfId="565" priority="602" operator="lessThan">
      <formula>15</formula>
    </cfRule>
  </conditionalFormatting>
  <conditionalFormatting sqref="L202">
    <cfRule type="cellIs" dxfId="564" priority="599" operator="lessThan">
      <formula>5</formula>
    </cfRule>
    <cfRule type="cellIs" dxfId="563" priority="600" operator="lessThan">
      <formula>5</formula>
    </cfRule>
  </conditionalFormatting>
  <conditionalFormatting sqref="L203">
    <cfRule type="cellIs" dxfId="562" priority="597" operator="lessThan">
      <formula>100</formula>
    </cfRule>
    <cfRule type="cellIs" dxfId="561" priority="598" operator="lessThan">
      <formula>100</formula>
    </cfRule>
  </conditionalFormatting>
  <conditionalFormatting sqref="L204">
    <cfRule type="cellIs" dxfId="560" priority="595" operator="lessThan">
      <formula>3</formula>
    </cfRule>
    <cfRule type="cellIs" dxfId="559" priority="596" operator="lessThan">
      <formula>3</formula>
    </cfRule>
  </conditionalFormatting>
  <conditionalFormatting sqref="L205">
    <cfRule type="cellIs" dxfId="558" priority="593" operator="lessThan">
      <formula>3</formula>
    </cfRule>
    <cfRule type="cellIs" dxfId="557" priority="594" operator="lessThan">
      <formula>3</formula>
    </cfRule>
  </conditionalFormatting>
  <conditionalFormatting sqref="L206">
    <cfRule type="cellIs" dxfId="556" priority="591" operator="lessThan">
      <formula>1</formula>
    </cfRule>
    <cfRule type="cellIs" dxfId="555" priority="592" operator="lessThan">
      <formula>1</formula>
    </cfRule>
  </conditionalFormatting>
  <conditionalFormatting sqref="L207">
    <cfRule type="cellIs" dxfId="554" priority="589" operator="lessThan">
      <formula>1</formula>
    </cfRule>
    <cfRule type="cellIs" dxfId="553" priority="590" operator="lessThan">
      <formula>1</formula>
    </cfRule>
  </conditionalFormatting>
  <conditionalFormatting sqref="L209">
    <cfRule type="cellIs" dxfId="552" priority="587" operator="lessThan">
      <formula>50</formula>
    </cfRule>
    <cfRule type="cellIs" dxfId="551" priority="588" operator="lessThan">
      <formula>50</formula>
    </cfRule>
  </conditionalFormatting>
  <conditionalFormatting sqref="L210">
    <cfRule type="cellIs" dxfId="550" priority="585" operator="lessThan">
      <formula>50</formula>
    </cfRule>
    <cfRule type="cellIs" dxfId="549" priority="586" operator="lessThan">
      <formula>50</formula>
    </cfRule>
  </conditionalFormatting>
  <conditionalFormatting sqref="L212">
    <cfRule type="cellIs" dxfId="548" priority="583" operator="lessThan">
      <formula>12</formula>
    </cfRule>
    <cfRule type="cellIs" dxfId="547" priority="584" operator="lessThan">
      <formula>12</formula>
    </cfRule>
  </conditionalFormatting>
  <conditionalFormatting sqref="L213">
    <cfRule type="cellIs" dxfId="546" priority="581" operator="lessThan">
      <formula>2</formula>
    </cfRule>
    <cfRule type="cellIs" dxfId="545" priority="582" operator="lessThan">
      <formula>2</formula>
    </cfRule>
  </conditionalFormatting>
  <conditionalFormatting sqref="L214">
    <cfRule type="cellIs" dxfId="544" priority="579" operator="lessThan">
      <formula>1</formula>
    </cfRule>
    <cfRule type="cellIs" dxfId="543" priority="580" operator="lessThan">
      <formula>1</formula>
    </cfRule>
  </conditionalFormatting>
  <conditionalFormatting sqref="L216">
    <cfRule type="cellIs" dxfId="542" priority="577" operator="lessThan">
      <formula>1</formula>
    </cfRule>
    <cfRule type="cellIs" dxfId="541" priority="578" operator="lessThan">
      <formula>1</formula>
    </cfRule>
  </conditionalFormatting>
  <conditionalFormatting sqref="L217">
    <cfRule type="cellIs" dxfId="540" priority="575" operator="lessThan">
      <formula>4</formula>
    </cfRule>
    <cfRule type="cellIs" dxfId="539" priority="576" operator="lessThan">
      <formula>4</formula>
    </cfRule>
  </conditionalFormatting>
  <conditionalFormatting sqref="L220:L223">
    <cfRule type="cellIs" dxfId="538" priority="573" operator="lessThan">
      <formula>1</formula>
    </cfRule>
    <cfRule type="cellIs" dxfId="537" priority="574" operator="lessThan">
      <formula>1</formula>
    </cfRule>
  </conditionalFormatting>
  <conditionalFormatting sqref="L225">
    <cfRule type="cellIs" dxfId="536" priority="571" operator="lessThan">
      <formula>6</formula>
    </cfRule>
    <cfRule type="cellIs" dxfId="535" priority="572" operator="lessThan">
      <formula>6</formula>
    </cfRule>
  </conditionalFormatting>
  <conditionalFormatting sqref="L226:L231 L234:L235">
    <cfRule type="cellIs" dxfId="534" priority="570" operator="lessThan">
      <formula>1</formula>
    </cfRule>
  </conditionalFormatting>
  <conditionalFormatting sqref="L226:L231 L234:L235">
    <cfRule type="cellIs" dxfId="533" priority="569" operator="lessThan">
      <formula>1</formula>
    </cfRule>
  </conditionalFormatting>
  <conditionalFormatting sqref="L242">
    <cfRule type="cellIs" dxfId="532" priority="567" operator="lessThan">
      <formula>6</formula>
    </cfRule>
    <cfRule type="cellIs" dxfId="531" priority="568" operator="lessThan">
      <formula>6</formula>
    </cfRule>
  </conditionalFormatting>
  <conditionalFormatting sqref="L244">
    <cfRule type="cellIs" dxfId="530" priority="565" operator="lessThan">
      <formula>45</formula>
    </cfRule>
    <cfRule type="cellIs" dxfId="529" priority="566" operator="lessThan">
      <formula>45</formula>
    </cfRule>
  </conditionalFormatting>
  <conditionalFormatting sqref="L246">
    <cfRule type="cellIs" dxfId="528" priority="563" operator="lessThan">
      <formula>5</formula>
    </cfRule>
    <cfRule type="cellIs" dxfId="527" priority="564" operator="lessThan">
      <formula>5</formula>
    </cfRule>
  </conditionalFormatting>
  <conditionalFormatting sqref="L248">
    <cfRule type="cellIs" dxfId="526" priority="561" operator="lessThan">
      <formula>45</formula>
    </cfRule>
    <cfRule type="cellIs" dxfId="525" priority="562" operator="lessThan">
      <formula>45</formula>
    </cfRule>
  </conditionalFormatting>
  <conditionalFormatting sqref="L255 L293">
    <cfRule type="cellIs" dxfId="524" priority="559" operator="lessThan">
      <formula>6</formula>
    </cfRule>
    <cfRule type="cellIs" dxfId="523" priority="560" operator="lessThan">
      <formula>6</formula>
    </cfRule>
  </conditionalFormatting>
  <conditionalFormatting sqref="L256:L257 L259 L261 L273:L274 L281 L300:L301 L303:L304">
    <cfRule type="cellIs" dxfId="522" priority="558" operator="lessThan">
      <formula>1</formula>
    </cfRule>
  </conditionalFormatting>
  <conditionalFormatting sqref="L256:L257 L259 L261 L273:L274 L281 L300:L301 L303:L304">
    <cfRule type="cellIs" dxfId="521" priority="557" operator="lessThan">
      <formula>1</formula>
    </cfRule>
  </conditionalFormatting>
  <conditionalFormatting sqref="L264:L266">
    <cfRule type="cellIs" dxfId="520" priority="555" operator="lessThan">
      <formula>3</formula>
    </cfRule>
    <cfRule type="cellIs" dxfId="519" priority="556" operator="lessThan">
      <formula>3</formula>
    </cfRule>
  </conditionalFormatting>
  <conditionalFormatting sqref="L275">
    <cfRule type="cellIs" dxfId="518" priority="551" operator="lessThan">
      <formula>292</formula>
    </cfRule>
    <cfRule type="cellIs" dxfId="517" priority="552" operator="lessThan">
      <formula>292</formula>
    </cfRule>
  </conditionalFormatting>
  <conditionalFormatting sqref="L276:L277 Q276 V277">
    <cfRule type="cellIs" dxfId="516" priority="549" operator="lessThan">
      <formula>15</formula>
    </cfRule>
    <cfRule type="cellIs" dxfId="515" priority="550" operator="lessThan">
      <formula>15</formula>
    </cfRule>
  </conditionalFormatting>
  <conditionalFormatting sqref="L278">
    <cfRule type="cellIs" dxfId="514" priority="547" operator="lessThan">
      <formula>50</formula>
    </cfRule>
    <cfRule type="cellIs" dxfId="513" priority="548" operator="lessThan">
      <formula>50</formula>
    </cfRule>
  </conditionalFormatting>
  <conditionalFormatting sqref="Q172 Q165 Q163 V165 V163 L279 V279">
    <cfRule type="cellIs" dxfId="512" priority="545" operator="lessThan">
      <formula>200</formula>
    </cfRule>
    <cfRule type="cellIs" dxfId="511" priority="546" operator="lessThan">
      <formula>200</formula>
    </cfRule>
  </conditionalFormatting>
  <conditionalFormatting sqref="L280 V280">
    <cfRule type="cellIs" dxfId="510" priority="543" operator="lessThan">
      <formula>12</formula>
    </cfRule>
    <cfRule type="cellIs" dxfId="509" priority="544" operator="lessThan">
      <formula>12</formula>
    </cfRule>
  </conditionalFormatting>
  <conditionalFormatting sqref="L282">
    <cfRule type="cellIs" dxfId="508" priority="541" operator="lessThan">
      <formula>20000</formula>
    </cfRule>
    <cfRule type="cellIs" dxfId="507" priority="542" operator="lessThan">
      <formula>20000</formula>
    </cfRule>
  </conditionalFormatting>
  <conditionalFormatting sqref="L284 Q284 V284">
    <cfRule type="cellIs" dxfId="506" priority="539" operator="lessThan">
      <formula>10000</formula>
    </cfRule>
    <cfRule type="cellIs" dxfId="505" priority="540" operator="lessThan">
      <formula>10000</formula>
    </cfRule>
  </conditionalFormatting>
  <conditionalFormatting sqref="L283 Q283 V283">
    <cfRule type="cellIs" dxfId="504" priority="537" operator="lessThan">
      <formula>6250</formula>
    </cfRule>
    <cfRule type="cellIs" dxfId="503" priority="538" operator="lessThan">
      <formula>6250</formula>
    </cfRule>
  </conditionalFormatting>
  <conditionalFormatting sqref="L285 V285">
    <cfRule type="cellIs" dxfId="502" priority="535" operator="lessThan">
      <formula>250</formula>
    </cfRule>
    <cfRule type="cellIs" dxfId="501" priority="536" operator="lessThan">
      <formula>250</formula>
    </cfRule>
  </conditionalFormatting>
  <conditionalFormatting sqref="L286">
    <cfRule type="cellIs" dxfId="500" priority="533" operator="lessThan">
      <formula>3500</formula>
    </cfRule>
    <cfRule type="cellIs" dxfId="499" priority="534" operator="lessThan">
      <formula>3500</formula>
    </cfRule>
  </conditionalFormatting>
  <conditionalFormatting sqref="L289">
    <cfRule type="cellIs" dxfId="498" priority="531" operator="lessThan">
      <formula>40</formula>
    </cfRule>
    <cfRule type="cellIs" dxfId="497" priority="532" operator="lessThan">
      <formula>40</formula>
    </cfRule>
  </conditionalFormatting>
  <conditionalFormatting sqref="L294:L295">
    <cfRule type="cellIs" dxfId="496" priority="529" operator="lessThan">
      <formula>34</formula>
    </cfRule>
    <cfRule type="cellIs" dxfId="495" priority="530" operator="lessThan">
      <formula>34</formula>
    </cfRule>
  </conditionalFormatting>
  <conditionalFormatting sqref="V306 V302 Q301:Q302 V300 Q262:Q263 Q256 Q258:Q259 V234 Q234 Q232 Q230 V229 V231 V226 Q226 Q223:Q224 Q220:Q221 V218:V222 Q215 Q213 V207:V208 V184:V188 Q188 Q186 Q171 V171 Q100 V48 V45 Q45 Q43 V41:V43 V39 Q39 Q41 Q37">
    <cfRule type="cellIs" dxfId="494" priority="522" operator="lessThan">
      <formula>1</formula>
    </cfRule>
  </conditionalFormatting>
  <conditionalFormatting sqref="V306 V302 Q301:Q302 V300 Q262:Q263 Q256 Q258:Q259 V234 Q234 Q232 Q230 V229 V231 V226 Q226 Q223:Q224 Q220:Q221 V218:V222 Q215 Q213 V207:V208 V184:V188 Q188 Q186 Q171 V171 Q100 V48 V45 Q45 Q43 V41:V43 V39 Q39 Q41 Q37">
    <cfRule type="cellIs" dxfId="493" priority="521" operator="lessThan">
      <formula>1</formula>
    </cfRule>
  </conditionalFormatting>
  <conditionalFormatting sqref="V10 Q22 V22 V46:V47 Q96 Q92 V183 V192 Q192 Q202 V202 Q217 V217 V246 V242 Q287:Q288">
    <cfRule type="cellIs" dxfId="492" priority="520" operator="lessThan">
      <formula>5</formula>
    </cfRule>
  </conditionalFormatting>
  <conditionalFormatting sqref="V10 Q22 V22 V46:V47 Q96 Q92 V183 V192 Q192 Q202 V202 Q217 V217 V246 V242 Q287:Q288">
    <cfRule type="cellIs" dxfId="491" priority="519" operator="lessThan">
      <formula>5</formula>
    </cfRule>
  </conditionalFormatting>
  <conditionalFormatting sqref="Q24 V24 V131 V139">
    <cfRule type="cellIs" dxfId="490" priority="517" operator="lessThan">
      <formula>30</formula>
    </cfRule>
    <cfRule type="cellIs" dxfId="489" priority="518" operator="lessThan">
      <formula>30</formula>
    </cfRule>
  </conditionalFormatting>
  <conditionalFormatting sqref="Q25">
    <cfRule type="cellIs" dxfId="488" priority="515" operator="lessThan">
      <formula>35</formula>
    </cfRule>
    <cfRule type="cellIs" dxfId="487" priority="516" operator="lessThan">
      <formula>35</formula>
    </cfRule>
  </conditionalFormatting>
  <conditionalFormatting sqref="V25 Q138">
    <cfRule type="cellIs" dxfId="486" priority="513" operator="lessThan">
      <formula>40</formula>
    </cfRule>
    <cfRule type="cellIs" dxfId="485" priority="514" operator="lessThan">
      <formula>40</formula>
    </cfRule>
  </conditionalFormatting>
  <conditionalFormatting sqref="Q16">
    <cfRule type="cellIs" dxfId="484" priority="511" operator="lessThan">
      <formula>1927</formula>
    </cfRule>
    <cfRule type="cellIs" dxfId="483" priority="512" operator="lessThan">
      <formula>1927</formula>
    </cfRule>
  </conditionalFormatting>
  <conditionalFormatting sqref="V16">
    <cfRule type="cellIs" dxfId="482" priority="509" operator="lessThan">
      <formula>1985</formula>
    </cfRule>
    <cfRule type="cellIs" dxfId="481" priority="510" operator="lessThan">
      <formula>1985</formula>
    </cfRule>
  </conditionalFormatting>
  <conditionalFormatting sqref="Q17 V17">
    <cfRule type="cellIs" dxfId="480" priority="507" operator="lessThan">
      <formula>1675</formula>
    </cfRule>
    <cfRule type="cellIs" dxfId="479" priority="508" operator="lessThan">
      <formula>1675</formula>
    </cfRule>
  </conditionalFormatting>
  <conditionalFormatting sqref="Q18 V18 Q21 V21">
    <cfRule type="cellIs" dxfId="478" priority="505" operator="lessThan">
      <formula>1050</formula>
    </cfRule>
    <cfRule type="cellIs" dxfId="477" priority="506" operator="lessThan">
      <formula>1050</formula>
    </cfRule>
  </conditionalFormatting>
  <conditionalFormatting sqref="Q19 V19">
    <cfRule type="cellIs" dxfId="476" priority="503" operator="lessThan">
      <formula>625</formula>
    </cfRule>
    <cfRule type="cellIs" dxfId="475" priority="504" operator="lessThan">
      <formula>625</formula>
    </cfRule>
  </conditionalFormatting>
  <conditionalFormatting sqref="Q20 V20">
    <cfRule type="cellIs" dxfId="474" priority="501" operator="lessThan">
      <formula>2425</formula>
    </cfRule>
    <cfRule type="cellIs" dxfId="473" priority="502" operator="lessThan">
      <formula>2425</formula>
    </cfRule>
  </conditionalFormatting>
  <conditionalFormatting sqref="Q23 Q32 V32">
    <cfRule type="cellIs" dxfId="472" priority="499" operator="lessThan">
      <formula>65</formula>
    </cfRule>
    <cfRule type="cellIs" dxfId="471" priority="500" operator="lessThan">
      <formula>65</formula>
    </cfRule>
  </conditionalFormatting>
  <conditionalFormatting sqref="V23 V27">
    <cfRule type="cellIs" dxfId="470" priority="497" operator="lessThan">
      <formula>70</formula>
    </cfRule>
    <cfRule type="cellIs" dxfId="469" priority="498" operator="lessThan">
      <formula>70</formula>
    </cfRule>
  </conditionalFormatting>
  <conditionalFormatting sqref="Q27:Q28 Q30">
    <cfRule type="cellIs" dxfId="468" priority="496" operator="lessThan">
      <formula>20</formula>
    </cfRule>
  </conditionalFormatting>
  <conditionalFormatting sqref="Q27:Q28 Q30">
    <cfRule type="cellIs" dxfId="467" priority="495" operator="lessThan">
      <formula>20</formula>
    </cfRule>
  </conditionalFormatting>
  <conditionalFormatting sqref="V28 V30 V33 Q33">
    <cfRule type="cellIs" dxfId="466" priority="493" operator="lessThan">
      <formula>25</formula>
    </cfRule>
    <cfRule type="cellIs" dxfId="465" priority="494" operator="lessThan">
      <formula>25</formula>
    </cfRule>
  </conditionalFormatting>
  <conditionalFormatting sqref="Q34 V34 Q97 Q130 Q209:Q210 V209:V210">
    <cfRule type="cellIs" dxfId="464" priority="492" operator="lessThan">
      <formula>50</formula>
    </cfRule>
  </conditionalFormatting>
  <conditionalFormatting sqref="Q34 V34 Q97 Q130 Q209:Q210 V209:V210">
    <cfRule type="cellIs" dxfId="463" priority="491" operator="lessThan">
      <formula>50</formula>
    </cfRule>
  </conditionalFormatting>
  <conditionalFormatting sqref="Q49">
    <cfRule type="cellIs" dxfId="462" priority="489" operator="lessThan">
      <formula>37</formula>
    </cfRule>
    <cfRule type="cellIs" dxfId="461" priority="490" operator="lessThan">
      <formula>37</formula>
    </cfRule>
  </conditionalFormatting>
  <conditionalFormatting sqref="V49">
    <cfRule type="cellIs" dxfId="460" priority="487" operator="lessThan">
      <formula>39</formula>
    </cfRule>
    <cfRule type="cellIs" dxfId="459" priority="488" operator="lessThan">
      <formula>39</formula>
    </cfRule>
  </conditionalFormatting>
  <conditionalFormatting sqref="Q50 V50">
    <cfRule type="cellIs" dxfId="458" priority="485" operator="lessThan">
      <formula>6</formula>
    </cfRule>
    <cfRule type="cellIs" dxfId="457" priority="486" operator="lessThan">
      <formula>6</formula>
    </cfRule>
  </conditionalFormatting>
  <conditionalFormatting sqref="Q51 V51 Q151 Q147">
    <cfRule type="cellIs" dxfId="456" priority="483" operator="lessThan">
      <formula>15</formula>
    </cfRule>
    <cfRule type="cellIs" dxfId="455" priority="484" operator="lessThan">
      <formula>15</formula>
    </cfRule>
  </conditionalFormatting>
  <conditionalFormatting sqref="Q26">
    <cfRule type="cellIs" dxfId="454" priority="481" operator="lessThan">
      <formula>42</formula>
    </cfRule>
    <cfRule type="cellIs" dxfId="453" priority="482" operator="lessThan">
      <formula>42</formula>
    </cfRule>
  </conditionalFormatting>
  <conditionalFormatting sqref="V26 V136 V190">
    <cfRule type="cellIs" dxfId="452" priority="479" operator="lessThan">
      <formula>95</formula>
    </cfRule>
    <cfRule type="cellIs" dxfId="451" priority="480" operator="lessThan">
      <formula>95</formula>
    </cfRule>
  </conditionalFormatting>
  <conditionalFormatting sqref="Q29">
    <cfRule type="cellIs" dxfId="450" priority="477" operator="lessThan">
      <formula>2</formula>
    </cfRule>
    <cfRule type="cellIs" dxfId="449" priority="478" operator="lessThan">
      <formula>2</formula>
    </cfRule>
  </conditionalFormatting>
  <conditionalFormatting sqref="Q36">
    <cfRule type="cellIs" dxfId="448" priority="475" operator="lessThan">
      <formula>4</formula>
    </cfRule>
    <cfRule type="cellIs" dxfId="447" priority="476" operator="lessThan">
      <formula>4</formula>
    </cfRule>
  </conditionalFormatting>
  <conditionalFormatting sqref="V36 V38 Q38 V255 Q264:Q266 V264:V266">
    <cfRule type="cellIs" dxfId="446" priority="474" operator="lessThan">
      <formula>3</formula>
    </cfRule>
  </conditionalFormatting>
  <conditionalFormatting sqref="V36 V38 Q38 V255 Q264:Q266 V264:V266">
    <cfRule type="cellIs" dxfId="445" priority="473" operator="lessThan">
      <formula>3</formula>
    </cfRule>
  </conditionalFormatting>
  <conditionalFormatting sqref="Q52">
    <cfRule type="cellIs" dxfId="444" priority="471" operator="lessThan">
      <formula>16</formula>
    </cfRule>
    <cfRule type="cellIs" dxfId="443" priority="472" operator="lessThan">
      <formula>16</formula>
    </cfRule>
  </conditionalFormatting>
  <conditionalFormatting sqref="V52">
    <cfRule type="cellIs" dxfId="442" priority="469" operator="lessThan">
      <formula>18</formula>
    </cfRule>
    <cfRule type="cellIs" dxfId="441" priority="470" operator="lessThan">
      <formula>18</formula>
    </cfRule>
  </conditionalFormatting>
  <conditionalFormatting sqref="V57:V59 V244 V248">
    <cfRule type="cellIs" dxfId="440" priority="468" operator="lessThan">
      <formula>90</formula>
    </cfRule>
  </conditionalFormatting>
  <conditionalFormatting sqref="V57:V59 V244 V248">
    <cfRule type="cellIs" dxfId="439" priority="467" operator="lessThan">
      <formula>90</formula>
    </cfRule>
  </conditionalFormatting>
  <conditionalFormatting sqref="V61:V62 Q132">
    <cfRule type="cellIs" dxfId="438" priority="466" operator="lessThan">
      <formula>4</formula>
    </cfRule>
  </conditionalFormatting>
  <conditionalFormatting sqref="V61:V62 Q132">
    <cfRule type="cellIs" dxfId="437" priority="465" operator="lessThan">
      <formula>4</formula>
    </cfRule>
  </conditionalFormatting>
  <conditionalFormatting sqref="Q64">
    <cfRule type="cellIs" dxfId="436" priority="463" operator="lessThan">
      <formula>11779</formula>
    </cfRule>
    <cfRule type="cellIs" dxfId="435" priority="464" operator="lessThan">
      <formula>11779</formula>
    </cfRule>
  </conditionalFormatting>
  <conditionalFormatting sqref="V64">
    <cfRule type="cellIs" dxfId="434" priority="461" operator="lessThan">
      <formula>10398</formula>
    </cfRule>
    <cfRule type="cellIs" dxfId="433" priority="462" operator="lessThan">
      <formula>10398</formula>
    </cfRule>
  </conditionalFormatting>
  <conditionalFormatting sqref="Q65">
    <cfRule type="cellIs" dxfId="432" priority="459" operator="lessThan">
      <formula>8421</formula>
    </cfRule>
    <cfRule type="cellIs" dxfId="431" priority="460" operator="lessThan">
      <formula>8421</formula>
    </cfRule>
  </conditionalFormatting>
  <conditionalFormatting sqref="V65">
    <cfRule type="cellIs" dxfId="430" priority="457" operator="lessThan">
      <formula>7631</formula>
    </cfRule>
    <cfRule type="cellIs" dxfId="429" priority="458" operator="lessThan">
      <formula>7631</formula>
    </cfRule>
  </conditionalFormatting>
  <conditionalFormatting sqref="Q66">
    <cfRule type="cellIs" dxfId="428" priority="455" operator="lessThan">
      <formula>4234</formula>
    </cfRule>
    <cfRule type="cellIs" dxfId="427" priority="456" operator="lessThan">
      <formula>4234</formula>
    </cfRule>
  </conditionalFormatting>
  <conditionalFormatting sqref="V66">
    <cfRule type="cellIs" dxfId="426" priority="453" operator="lessThan">
      <formula>3444</formula>
    </cfRule>
    <cfRule type="cellIs" dxfId="425" priority="454" operator="lessThan">
      <formula>3444</formula>
    </cfRule>
  </conditionalFormatting>
  <conditionalFormatting sqref="Q67">
    <cfRule type="cellIs" dxfId="424" priority="451" operator="lessThan">
      <formula>1977</formula>
    </cfRule>
    <cfRule type="cellIs" dxfId="423" priority="452" operator="lessThan">
      <formula>1977</formula>
    </cfRule>
  </conditionalFormatting>
  <conditionalFormatting sqref="V67">
    <cfRule type="cellIs" dxfId="422" priority="449" operator="lessThan">
      <formula>1186</formula>
    </cfRule>
    <cfRule type="cellIs" dxfId="421" priority="450" operator="lessThan">
      <formula>1186</formula>
    </cfRule>
  </conditionalFormatting>
  <conditionalFormatting sqref="Q68">
    <cfRule type="cellIs" dxfId="420" priority="447" operator="lessThan">
      <formula>477</formula>
    </cfRule>
    <cfRule type="cellIs" dxfId="419" priority="448" operator="lessThan">
      <formula>477</formula>
    </cfRule>
  </conditionalFormatting>
  <conditionalFormatting sqref="V68">
    <cfRule type="cellIs" dxfId="418" priority="445" operator="lessThan">
      <formula>286</formula>
    </cfRule>
    <cfRule type="cellIs" dxfId="417" priority="446" operator="lessThan">
      <formula>286</formula>
    </cfRule>
  </conditionalFormatting>
  <conditionalFormatting sqref="Q69">
    <cfRule type="cellIs" dxfId="416" priority="443" operator="lessThan">
      <formula>1500</formula>
    </cfRule>
    <cfRule type="cellIs" dxfId="415" priority="444" operator="lessThan">
      <formula>1500</formula>
    </cfRule>
  </conditionalFormatting>
  <conditionalFormatting sqref="V69">
    <cfRule type="cellIs" dxfId="414" priority="441" operator="lessThan">
      <formula>900</formula>
    </cfRule>
    <cfRule type="cellIs" dxfId="413" priority="442" operator="lessThan">
      <formula>900</formula>
    </cfRule>
  </conditionalFormatting>
  <conditionalFormatting sqref="Q72">
    <cfRule type="cellIs" dxfId="412" priority="439" operator="lessThan">
      <formula>2222</formula>
    </cfRule>
    <cfRule type="cellIs" dxfId="411" priority="440" operator="lessThan">
      <formula>2222</formula>
    </cfRule>
  </conditionalFormatting>
  <conditionalFormatting sqref="V72">
    <cfRule type="cellIs" dxfId="410" priority="437" operator="lessThan">
      <formula>2228</formula>
    </cfRule>
    <cfRule type="cellIs" dxfId="409" priority="438" operator="lessThan">
      <formula>2228</formula>
    </cfRule>
  </conditionalFormatting>
  <conditionalFormatting sqref="Q73">
    <cfRule type="cellIs" dxfId="408" priority="435" operator="lessThan">
      <formula>1070</formula>
    </cfRule>
    <cfRule type="cellIs" dxfId="407" priority="436" operator="lessThan">
      <formula>1070</formula>
    </cfRule>
  </conditionalFormatting>
  <conditionalFormatting sqref="V73">
    <cfRule type="cellIs" dxfId="406" priority="433" operator="lessThan">
      <formula>1076</formula>
    </cfRule>
    <cfRule type="cellIs" dxfId="405" priority="434" operator="lessThan">
      <formula>1076</formula>
    </cfRule>
  </conditionalFormatting>
  <conditionalFormatting sqref="Q74 V74">
    <cfRule type="cellIs" dxfId="404" priority="431" operator="lessThan">
      <formula>480</formula>
    </cfRule>
    <cfRule type="cellIs" dxfId="403" priority="432" operator="lessThan">
      <formula>480</formula>
    </cfRule>
  </conditionalFormatting>
  <conditionalFormatting sqref="Q75 V75">
    <cfRule type="cellIs" dxfId="402" priority="429" operator="lessThan">
      <formula>14</formula>
    </cfRule>
    <cfRule type="cellIs" dxfId="401" priority="430" operator="lessThan">
      <formula>14</formula>
    </cfRule>
  </conditionalFormatting>
  <conditionalFormatting sqref="Q76 V76">
    <cfRule type="cellIs" dxfId="400" priority="427" operator="lessThan">
      <formula>658</formula>
    </cfRule>
    <cfRule type="cellIs" dxfId="399" priority="428" operator="lessThan">
      <formula>658</formula>
    </cfRule>
  </conditionalFormatting>
  <conditionalFormatting sqref="Q77">
    <cfRule type="cellIs" dxfId="398" priority="425" operator="lessThan">
      <formula>35</formula>
    </cfRule>
    <cfRule type="cellIs" dxfId="397" priority="426" operator="lessThan">
      <formula>35</formula>
    </cfRule>
  </conditionalFormatting>
  <conditionalFormatting sqref="V77 Q93 V105 Q118 V117 V127:V128 V137">
    <cfRule type="cellIs" dxfId="396" priority="424" operator="lessThan">
      <formula>30</formula>
    </cfRule>
  </conditionalFormatting>
  <conditionalFormatting sqref="V77 Q93 V105 Q118 V117 V127:V128 V137">
    <cfRule type="cellIs" dxfId="395" priority="423" operator="lessThan">
      <formula>30</formula>
    </cfRule>
  </conditionalFormatting>
  <conditionalFormatting sqref="Q78 V78">
    <cfRule type="cellIs" dxfId="394" priority="421" operator="lessThan">
      <formula>4187</formula>
    </cfRule>
    <cfRule type="cellIs" dxfId="393" priority="422" operator="lessThan">
      <formula>4187</formula>
    </cfRule>
  </conditionalFormatting>
  <conditionalFormatting sqref="Q79">
    <cfRule type="cellIs" dxfId="392" priority="419" operator="lessThan">
      <formula>390</formula>
    </cfRule>
    <cfRule type="cellIs" dxfId="391" priority="420" operator="lessThan">
      <formula>390</formula>
    </cfRule>
  </conditionalFormatting>
  <conditionalFormatting sqref="V79">
    <cfRule type="cellIs" dxfId="390" priority="417" operator="lessThan">
      <formula>140</formula>
    </cfRule>
    <cfRule type="cellIs" dxfId="389" priority="418" operator="lessThan">
      <formula>140</formula>
    </cfRule>
  </conditionalFormatting>
  <conditionalFormatting sqref="Q80">
    <cfRule type="cellIs" dxfId="388" priority="415" operator="lessThan">
      <formula>2810</formula>
    </cfRule>
    <cfRule type="cellIs" dxfId="387" priority="416" operator="lessThan">
      <formula>2810</formula>
    </cfRule>
  </conditionalFormatting>
  <conditionalFormatting sqref="V80">
    <cfRule type="cellIs" dxfId="386" priority="413" operator="lessThan">
      <formula>2570</formula>
    </cfRule>
    <cfRule type="cellIs" dxfId="385" priority="414" operator="lessThan">
      <formula>2570</formula>
    </cfRule>
  </conditionalFormatting>
  <conditionalFormatting sqref="Q81">
    <cfRule type="cellIs" dxfId="384" priority="411" operator="lessThan">
      <formula>1400</formula>
    </cfRule>
    <cfRule type="cellIs" dxfId="383" priority="412" operator="lessThan">
      <formula>1400</formula>
    </cfRule>
  </conditionalFormatting>
  <conditionalFormatting sqref="V81">
    <cfRule type="cellIs" dxfId="382" priority="409" operator="lessThan">
      <formula>1160</formula>
    </cfRule>
    <cfRule type="cellIs" dxfId="381" priority="410" operator="lessThan">
      <formula>1160</formula>
    </cfRule>
  </conditionalFormatting>
  <conditionalFormatting sqref="Q82">
    <cfRule type="cellIs" dxfId="380" priority="407" operator="lessThan">
      <formula>740</formula>
    </cfRule>
    <cfRule type="cellIs" dxfId="379" priority="408" operator="lessThan">
      <formula>740</formula>
    </cfRule>
  </conditionalFormatting>
  <conditionalFormatting sqref="V82">
    <cfRule type="cellIs" dxfId="378" priority="405" operator="lessThan">
      <formula>500</formula>
    </cfRule>
    <cfRule type="cellIs" dxfId="377" priority="406" operator="lessThan">
      <formula>500</formula>
    </cfRule>
  </conditionalFormatting>
  <conditionalFormatting sqref="Q83">
    <cfRule type="cellIs" dxfId="376" priority="403" operator="lessThan">
      <formula>240</formula>
    </cfRule>
    <cfRule type="cellIs" dxfId="375" priority="404" operator="lessThan">
      <formula>240</formula>
    </cfRule>
  </conditionalFormatting>
  <conditionalFormatting sqref="V83 Q182 V182 Q180 V180 Q279">
    <cfRule type="cellIs" dxfId="374" priority="401" operator="lessThan">
      <formula>100</formula>
    </cfRule>
    <cfRule type="cellIs" dxfId="373" priority="402" operator="lessThan">
      <formula>100</formula>
    </cfRule>
  </conditionalFormatting>
  <conditionalFormatting sqref="Q84">
    <cfRule type="cellIs" dxfId="372" priority="400" operator="lessThan">
      <formula>500</formula>
    </cfRule>
  </conditionalFormatting>
  <conditionalFormatting sqref="V84">
    <cfRule type="cellIs" dxfId="371" priority="398" operator="lessThan">
      <formula>400</formula>
    </cfRule>
    <cfRule type="cellIs" dxfId="370" priority="399" operator="lessThan">
      <formula>400</formula>
    </cfRule>
  </conditionalFormatting>
  <conditionalFormatting sqref="Q85 V85">
    <cfRule type="cellIs" dxfId="369" priority="396" operator="lessThan">
      <formula>660</formula>
    </cfRule>
    <cfRule type="cellIs" dxfId="368" priority="397" operator="lessThan">
      <formula>660</formula>
    </cfRule>
  </conditionalFormatting>
  <conditionalFormatting sqref="Q86 V86 Q127:Q128">
    <cfRule type="cellIs" dxfId="367" priority="395" operator="lessThan">
      <formula>60</formula>
    </cfRule>
  </conditionalFormatting>
  <conditionalFormatting sqref="Q86 V86 Q127:Q128">
    <cfRule type="cellIs" dxfId="366" priority="394" operator="lessThan">
      <formula>60</formula>
    </cfRule>
  </conditionalFormatting>
  <conditionalFormatting sqref="Q87 V87">
    <cfRule type="cellIs" dxfId="365" priority="392" operator="lessThan">
      <formula>600</formula>
    </cfRule>
    <cfRule type="cellIs" dxfId="364" priority="393" operator="lessThan">
      <formula>600</formula>
    </cfRule>
  </conditionalFormatting>
  <conditionalFormatting sqref="Q88 V88">
    <cfRule type="cellIs" dxfId="363" priority="390" operator="lessThan">
      <formula>1410</formula>
    </cfRule>
    <cfRule type="cellIs" dxfId="362" priority="391" operator="lessThan">
      <formula>1410</formula>
    </cfRule>
  </conditionalFormatting>
  <conditionalFormatting sqref="Q89">
    <cfRule type="cellIs" dxfId="361" priority="388" operator="lessThan">
      <formula>104</formula>
    </cfRule>
    <cfRule type="cellIs" dxfId="360" priority="389" operator="lessThan">
      <formula>104</formula>
    </cfRule>
  </conditionalFormatting>
  <conditionalFormatting sqref="V89:V90">
    <cfRule type="cellIs" dxfId="359" priority="387" operator="lessThan">
      <formula>14</formula>
    </cfRule>
  </conditionalFormatting>
  <conditionalFormatting sqref="V89:V90">
    <cfRule type="cellIs" dxfId="358" priority="386" operator="lessThan">
      <formula>14</formula>
    </cfRule>
  </conditionalFormatting>
  <conditionalFormatting sqref="Q90">
    <cfRule type="cellIs" dxfId="357" priority="384" operator="lessThan">
      <formula>104</formula>
    </cfRule>
    <cfRule type="cellIs" dxfId="356" priority="385" operator="lessThan">
      <formula>104</formula>
    </cfRule>
  </conditionalFormatting>
  <conditionalFormatting sqref="Q91">
    <cfRule type="cellIs" dxfId="355" priority="382" operator="lessThan">
      <formula>35</formula>
    </cfRule>
    <cfRule type="cellIs" dxfId="354" priority="383" operator="lessThan">
      <formula>35</formula>
    </cfRule>
  </conditionalFormatting>
  <conditionalFormatting sqref="Q94:Q95">
    <cfRule type="cellIs" dxfId="353" priority="380" operator="lessThan">
      <formula>55</formula>
    </cfRule>
    <cfRule type="cellIs" dxfId="352" priority="381" operator="lessThan">
      <formula>55</formula>
    </cfRule>
  </conditionalFormatting>
  <conditionalFormatting sqref="Q98:Q99 V98:V99">
    <cfRule type="cellIs" dxfId="351" priority="379" operator="lessThan">
      <formula>14</formula>
    </cfRule>
  </conditionalFormatting>
  <conditionalFormatting sqref="Q98:Q99 V98:V99">
    <cfRule type="cellIs" dxfId="350" priority="378" operator="lessThan">
      <formula>14</formula>
    </cfRule>
  </conditionalFormatting>
  <conditionalFormatting sqref="V100">
    <cfRule type="cellIs" dxfId="349" priority="376" operator="lessThan">
      <formula>2</formula>
    </cfRule>
    <cfRule type="cellIs" dxfId="348" priority="377" operator="lessThan">
      <formula>2</formula>
    </cfRule>
  </conditionalFormatting>
  <conditionalFormatting sqref="Q101">
    <cfRule type="cellIs" dxfId="347" priority="374" operator="lessThan">
      <formula>13</formula>
    </cfRule>
    <cfRule type="cellIs" dxfId="346" priority="375" operator="lessThan">
      <formula>13</formula>
    </cfRule>
  </conditionalFormatting>
  <conditionalFormatting sqref="V101">
    <cfRule type="cellIs" dxfId="345" priority="372" operator="lessThan">
      <formula>12</formula>
    </cfRule>
    <cfRule type="cellIs" dxfId="344" priority="373" operator="lessThan">
      <formula>12</formula>
    </cfRule>
  </conditionalFormatting>
  <conditionalFormatting sqref="Q102">
    <cfRule type="cellIs" dxfId="343" priority="370" operator="lessThan">
      <formula>54</formula>
    </cfRule>
    <cfRule type="cellIs" dxfId="342" priority="371" operator="lessThan">
      <formula>54</formula>
    </cfRule>
  </conditionalFormatting>
  <conditionalFormatting sqref="V102">
    <cfRule type="cellIs" dxfId="341" priority="368" operator="lessThan">
      <formula>43</formula>
    </cfRule>
    <cfRule type="cellIs" dxfId="340" priority="369" operator="lessThan">
      <formula>43</formula>
    </cfRule>
  </conditionalFormatting>
  <conditionalFormatting sqref="Q104 V104 V147 V176 V178">
    <cfRule type="cellIs" dxfId="339" priority="366" operator="lessThan">
      <formula>10</formula>
    </cfRule>
    <cfRule type="cellIs" dxfId="338" priority="367" operator="lessThan">
      <formula>10</formula>
    </cfRule>
  </conditionalFormatting>
  <conditionalFormatting sqref="Q105">
    <cfRule type="cellIs" dxfId="337" priority="364" operator="lessThan">
      <formula>40</formula>
    </cfRule>
    <cfRule type="cellIs" dxfId="336" priority="365" operator="lessThan">
      <formula>40</formula>
    </cfRule>
  </conditionalFormatting>
  <conditionalFormatting sqref="Q106">
    <cfRule type="cellIs" dxfId="335" priority="362" operator="lessThan">
      <formula>4</formula>
    </cfRule>
    <cfRule type="cellIs" dxfId="334" priority="363" operator="lessThan">
      <formula>4</formula>
    </cfRule>
  </conditionalFormatting>
  <conditionalFormatting sqref="V106">
    <cfRule type="cellIs" dxfId="333" priority="360" operator="lessThan">
      <formula>3</formula>
    </cfRule>
    <cfRule type="cellIs" dxfId="332" priority="361" operator="lessThan">
      <formula>3</formula>
    </cfRule>
  </conditionalFormatting>
  <conditionalFormatting sqref="Q108">
    <cfRule type="cellIs" dxfId="331" priority="358" operator="lessThan">
      <formula>2375</formula>
    </cfRule>
    <cfRule type="cellIs" dxfId="330" priority="359" operator="lessThan">
      <formula>2375</formula>
    </cfRule>
  </conditionalFormatting>
  <conditionalFormatting sqref="V108">
    <cfRule type="cellIs" dxfId="329" priority="356" operator="lessThan">
      <formula>1788</formula>
    </cfRule>
    <cfRule type="cellIs" dxfId="328" priority="357" operator="lessThan">
      <formula>1788</formula>
    </cfRule>
  </conditionalFormatting>
  <conditionalFormatting sqref="Q109">
    <cfRule type="cellIs" dxfId="327" priority="354" operator="lessThan">
      <formula>1735</formula>
    </cfRule>
    <cfRule type="cellIs" dxfId="326" priority="355" operator="lessThan">
      <formula>1735</formula>
    </cfRule>
  </conditionalFormatting>
  <conditionalFormatting sqref="V109">
    <cfRule type="cellIs" dxfId="325" priority="352" operator="lessThan">
      <formula>1198</formula>
    </cfRule>
    <cfRule type="cellIs" dxfId="324" priority="353" operator="lessThan">
      <formula>1198</formula>
    </cfRule>
  </conditionalFormatting>
  <conditionalFormatting sqref="Q110 V110 Q176">
    <cfRule type="cellIs" dxfId="323" priority="350" operator="lessThan">
      <formula>20</formula>
    </cfRule>
    <cfRule type="cellIs" dxfId="322" priority="351" operator="lessThan">
      <formula>20</formula>
    </cfRule>
  </conditionalFormatting>
  <conditionalFormatting sqref="Q111">
    <cfRule type="cellIs" dxfId="321" priority="348" operator="lessThan">
      <formula>1715</formula>
    </cfRule>
    <cfRule type="cellIs" dxfId="320" priority="349" operator="lessThan">
      <formula>1715</formula>
    </cfRule>
  </conditionalFormatting>
  <conditionalFormatting sqref="V111">
    <cfRule type="cellIs" dxfId="319" priority="346" operator="lessThan">
      <formula>1178</formula>
    </cfRule>
    <cfRule type="cellIs" dxfId="318" priority="347" operator="lessThan">
      <formula>1178</formula>
    </cfRule>
  </conditionalFormatting>
  <conditionalFormatting sqref="Q112">
    <cfRule type="cellIs" dxfId="317" priority="344" operator="lessThan">
      <formula>570</formula>
    </cfRule>
    <cfRule type="cellIs" dxfId="316" priority="345" operator="lessThan">
      <formula>570</formula>
    </cfRule>
  </conditionalFormatting>
  <conditionalFormatting sqref="V112">
    <cfRule type="cellIs" dxfId="315" priority="342" operator="lessThan">
      <formula>560</formula>
    </cfRule>
    <cfRule type="cellIs" dxfId="314" priority="343" operator="lessThan">
      <formula>560</formula>
    </cfRule>
  </conditionalFormatting>
  <conditionalFormatting sqref="Q113 V113">
    <cfRule type="cellIs" dxfId="313" priority="340" operator="lessThan">
      <formula>400</formula>
    </cfRule>
    <cfRule type="cellIs" dxfId="312" priority="341" operator="lessThan">
      <formula>400</formula>
    </cfRule>
  </conditionalFormatting>
  <conditionalFormatting sqref="Q119">
    <cfRule type="cellIs" dxfId="311" priority="338" operator="lessThan">
      <formula>12844</formula>
    </cfRule>
    <cfRule type="cellIs" dxfId="310" priority="339" operator="lessThan">
      <formula>12844</formula>
    </cfRule>
  </conditionalFormatting>
  <conditionalFormatting sqref="U119">
    <cfRule type="cellIs" dxfId="309" priority="336" operator="lessThan">
      <formula>11095</formula>
    </cfRule>
    <cfRule type="cellIs" dxfId="308" priority="337" operator="lessThan">
      <formula>11095</formula>
    </cfRule>
  </conditionalFormatting>
  <conditionalFormatting sqref="Q120">
    <cfRule type="cellIs" dxfId="307" priority="334" operator="lessThan">
      <formula>8330</formula>
    </cfRule>
    <cfRule type="cellIs" dxfId="306" priority="335" operator="lessThan">
      <formula>8330</formula>
    </cfRule>
  </conditionalFormatting>
  <conditionalFormatting sqref="V120">
    <cfRule type="cellIs" dxfId="305" priority="332" operator="lessThan">
      <formula>7052</formula>
    </cfRule>
    <cfRule type="cellIs" dxfId="304" priority="333" operator="lessThan">
      <formula>7052</formula>
    </cfRule>
  </conditionalFormatting>
  <conditionalFormatting sqref="Q121">
    <cfRule type="cellIs" dxfId="303" priority="330" operator="lessThan">
      <formula>3832</formula>
    </cfRule>
    <cfRule type="cellIs" dxfId="302" priority="331" operator="lessThan">
      <formula>3832</formula>
    </cfRule>
  </conditionalFormatting>
  <conditionalFormatting sqref="V121">
    <cfRule type="cellIs" dxfId="301" priority="328" operator="lessThan">
      <formula>2554</formula>
    </cfRule>
    <cfRule type="cellIs" dxfId="300" priority="329" operator="lessThan">
      <formula>2554</formula>
    </cfRule>
  </conditionalFormatting>
  <conditionalFormatting sqref="Q122">
    <cfRule type="cellIs" dxfId="299" priority="326" operator="lessThan">
      <formula>4498</formula>
    </cfRule>
    <cfRule type="cellIs" dxfId="298" priority="327" operator="lessThan">
      <formula>4498</formula>
    </cfRule>
  </conditionalFormatting>
  <conditionalFormatting sqref="V122">
    <cfRule type="cellIs" dxfId="297" priority="324" operator="lessThan">
      <formula>4498</formula>
    </cfRule>
    <cfRule type="cellIs" dxfId="296" priority="325" operator="lessThan">
      <formula>4498</formula>
    </cfRule>
  </conditionalFormatting>
  <conditionalFormatting sqref="Q123">
    <cfRule type="cellIs" dxfId="295" priority="322" operator="lessThan">
      <formula>1550</formula>
    </cfRule>
    <cfRule type="cellIs" dxfId="294" priority="323" operator="lessThan">
      <formula>1550</formula>
    </cfRule>
  </conditionalFormatting>
  <conditionalFormatting sqref="V123">
    <cfRule type="cellIs" dxfId="293" priority="320" operator="lessThan">
      <formula>1400</formula>
    </cfRule>
    <cfRule type="cellIs" dxfId="292" priority="321" operator="lessThan">
      <formula>1400</formula>
    </cfRule>
  </conditionalFormatting>
  <conditionalFormatting sqref="Q124">
    <cfRule type="cellIs" dxfId="291" priority="318" operator="lessThan">
      <formula>2810</formula>
    </cfRule>
    <cfRule type="cellIs" dxfId="290" priority="319" operator="lessThan">
      <formula>2810</formula>
    </cfRule>
  </conditionalFormatting>
  <conditionalFormatting sqref="V124">
    <cfRule type="cellIs" dxfId="289" priority="316" operator="lessThan">
      <formula>2570</formula>
    </cfRule>
    <cfRule type="cellIs" dxfId="288" priority="317" operator="lessThan">
      <formula>2570</formula>
    </cfRule>
  </conditionalFormatting>
  <conditionalFormatting sqref="Q125">
    <cfRule type="cellIs" dxfId="287" priority="314" operator="lessThan">
      <formula>1400</formula>
    </cfRule>
    <cfRule type="cellIs" dxfId="286" priority="315" operator="lessThan">
      <formula>1400</formula>
    </cfRule>
  </conditionalFormatting>
  <conditionalFormatting sqref="V125">
    <cfRule type="cellIs" dxfId="285" priority="312" operator="lessThan">
      <formula>1160</formula>
    </cfRule>
    <cfRule type="cellIs" dxfId="284" priority="313" operator="lessThan">
      <formula>1160</formula>
    </cfRule>
  </conditionalFormatting>
  <conditionalFormatting sqref="Q126">
    <cfRule type="cellIs" dxfId="283" priority="310" operator="lessThan">
      <formula>1410</formula>
    </cfRule>
    <cfRule type="cellIs" dxfId="282" priority="311" operator="lessThan">
      <formula>1410</formula>
    </cfRule>
  </conditionalFormatting>
  <conditionalFormatting sqref="V126">
    <cfRule type="cellIs" dxfId="281" priority="308" operator="lessThan">
      <formula>1410</formula>
    </cfRule>
    <cfRule type="cellIs" dxfId="280" priority="309" operator="lessThan">
      <formula>1410</formula>
    </cfRule>
  </conditionalFormatting>
  <conditionalFormatting sqref="Q129">
    <cfRule type="cellIs" dxfId="279" priority="306" operator="lessThan">
      <formula>94</formula>
    </cfRule>
    <cfRule type="cellIs" dxfId="278" priority="307" operator="lessThan">
      <formula>94</formula>
    </cfRule>
  </conditionalFormatting>
  <conditionalFormatting sqref="V129">
    <cfRule type="cellIs" dxfId="277" priority="304" operator="lessThan">
      <formula>43</formula>
    </cfRule>
    <cfRule type="cellIs" dxfId="276" priority="305" operator="lessThan">
      <formula>43</formula>
    </cfRule>
  </conditionalFormatting>
  <conditionalFormatting sqref="V130">
    <cfRule type="cellIs" dxfId="275" priority="302" operator="lessThan">
      <formula>10</formula>
    </cfRule>
    <cfRule type="cellIs" dxfId="274" priority="303" operator="lessThan">
      <formula>10</formula>
    </cfRule>
  </conditionalFormatting>
  <conditionalFormatting sqref="Q131">
    <cfRule type="cellIs" dxfId="273" priority="300" operator="lessThan">
      <formula>40</formula>
    </cfRule>
    <cfRule type="cellIs" dxfId="272" priority="301" operator="lessThan">
      <formula>40</formula>
    </cfRule>
  </conditionalFormatting>
  <conditionalFormatting sqref="V132">
    <cfRule type="cellIs" dxfId="271" priority="298" operator="lessThan">
      <formula>3</formula>
    </cfRule>
    <cfRule type="cellIs" dxfId="270" priority="299" operator="lessThan">
      <formula>3</formula>
    </cfRule>
  </conditionalFormatting>
  <conditionalFormatting sqref="Q134">
    <cfRule type="cellIs" dxfId="269" priority="296" operator="lessThan">
      <formula>210</formula>
    </cfRule>
    <cfRule type="cellIs" dxfId="268" priority="297" operator="lessThan">
      <formula>210</formula>
    </cfRule>
  </conditionalFormatting>
  <conditionalFormatting sqref="V134">
    <cfRule type="cellIs" dxfId="267" priority="294" operator="lessThan">
      <formula>245</formula>
    </cfRule>
    <cfRule type="cellIs" dxfId="266" priority="295" operator="lessThan">
      <formula>245</formula>
    </cfRule>
  </conditionalFormatting>
  <conditionalFormatting sqref="Q135">
    <cfRule type="cellIs" dxfId="265" priority="292" operator="lessThan">
      <formula>130</formula>
    </cfRule>
    <cfRule type="cellIs" dxfId="264" priority="293" operator="lessThan">
      <formula>130</formula>
    </cfRule>
  </conditionalFormatting>
  <conditionalFormatting sqref="V135">
    <cfRule type="cellIs" dxfId="263" priority="290" operator="lessThan">
      <formula>120</formula>
    </cfRule>
    <cfRule type="cellIs" dxfId="262" priority="291" operator="lessThan">
      <formula>120</formula>
    </cfRule>
  </conditionalFormatting>
  <conditionalFormatting sqref="Q137">
    <cfRule type="cellIs" dxfId="261" priority="288" operator="lessThan">
      <formula>80</formula>
    </cfRule>
    <cfRule type="cellIs" dxfId="260" priority="289" operator="lessThan">
      <formula>80</formula>
    </cfRule>
  </conditionalFormatting>
  <conditionalFormatting sqref="Q139">
    <cfRule type="cellIs" dxfId="259" priority="286" operator="lessThan">
      <formula>40</formula>
    </cfRule>
    <cfRule type="cellIs" dxfId="258" priority="287" operator="lessThan">
      <formula>40</formula>
    </cfRule>
  </conditionalFormatting>
  <conditionalFormatting sqref="Q140:Q141">
    <cfRule type="cellIs" dxfId="257" priority="285" operator="lessThan">
      <formula>5000</formula>
    </cfRule>
  </conditionalFormatting>
  <conditionalFormatting sqref="Q140:Q141">
    <cfRule type="cellIs" dxfId="256" priority="284" operator="lessThan">
      <formula>5000</formula>
    </cfRule>
  </conditionalFormatting>
  <conditionalFormatting sqref="Q144">
    <cfRule type="cellIs" dxfId="255" priority="282" operator="lessThan">
      <formula>110140</formula>
    </cfRule>
    <cfRule type="cellIs" dxfId="254" priority="283" operator="lessThan">
      <formula>110140</formula>
    </cfRule>
  </conditionalFormatting>
  <conditionalFormatting sqref="V144">
    <cfRule type="cellIs" dxfId="253" priority="280" operator="lessThan">
      <formula>110135</formula>
    </cfRule>
    <cfRule type="cellIs" dxfId="252" priority="281" operator="lessThan">
      <formula>110135</formula>
    </cfRule>
  </conditionalFormatting>
  <conditionalFormatting sqref="Q145 V145">
    <cfRule type="cellIs" dxfId="251" priority="278" operator="lessThan">
      <formula>76625</formula>
    </cfRule>
    <cfRule type="cellIs" dxfId="250" priority="279" operator="lessThan">
      <formula>76625</formula>
    </cfRule>
  </conditionalFormatting>
  <conditionalFormatting sqref="Q146 V146">
    <cfRule type="cellIs" dxfId="249" priority="276" operator="lessThan">
      <formula>33500</formula>
    </cfRule>
    <cfRule type="cellIs" dxfId="248" priority="277" operator="lessThan">
      <formula>33500</formula>
    </cfRule>
  </conditionalFormatting>
  <conditionalFormatting sqref="Q148">
    <cfRule type="cellIs" dxfId="247" priority="274" operator="lessThan">
      <formula>2440</formula>
    </cfRule>
    <cfRule type="cellIs" dxfId="246" priority="275" operator="lessThan">
      <formula>2440</formula>
    </cfRule>
  </conditionalFormatting>
  <conditionalFormatting sqref="V148 Q178">
    <cfRule type="cellIs" dxfId="245" priority="272" operator="lessThan">
      <formula>20</formula>
    </cfRule>
    <cfRule type="cellIs" dxfId="244" priority="273" operator="lessThan">
      <formula>20</formula>
    </cfRule>
  </conditionalFormatting>
  <conditionalFormatting sqref="Q149">
    <cfRule type="cellIs" dxfId="243" priority="270" operator="lessThan">
      <formula>35015</formula>
    </cfRule>
    <cfRule type="cellIs" dxfId="242" priority="271" operator="lessThan">
      <formula>35015</formula>
    </cfRule>
  </conditionalFormatting>
  <conditionalFormatting sqref="V149">
    <cfRule type="cellIs" dxfId="241" priority="268" operator="lessThan">
      <formula>32010</formula>
    </cfRule>
    <cfRule type="cellIs" dxfId="240" priority="269" operator="lessThan">
      <formula>32010</formula>
    </cfRule>
  </conditionalFormatting>
  <conditionalFormatting sqref="Q150">
    <cfRule type="cellIs" dxfId="239" priority="266" operator="lessThan">
      <formula>35000</formula>
    </cfRule>
    <cfRule type="cellIs" dxfId="238" priority="267" operator="lessThan">
      <formula>35000</formula>
    </cfRule>
  </conditionalFormatting>
  <conditionalFormatting sqref="V151">
    <cfRule type="cellIs" dxfId="237" priority="262" operator="lessThan">
      <formula>10</formula>
    </cfRule>
    <cfRule type="cellIs" dxfId="236" priority="263" operator="lessThan">
      <formula>10</formula>
    </cfRule>
  </conditionalFormatting>
  <conditionalFormatting sqref="V150">
    <cfRule type="cellIs" dxfId="235" priority="259" operator="lessThan">
      <formula>32000</formula>
    </cfRule>
    <cfRule type="cellIs" dxfId="234" priority="260" operator="lessThan">
      <formula>32000</formula>
    </cfRule>
  </conditionalFormatting>
  <conditionalFormatting sqref="Q184:Q185">
    <cfRule type="cellIs" dxfId="233" priority="250" operator="lessThan">
      <formula>2</formula>
    </cfRule>
  </conditionalFormatting>
  <conditionalFormatting sqref="Q184:Q185">
    <cfRule type="cellIs" dxfId="232" priority="249" operator="lessThan">
      <formula>2</formula>
    </cfRule>
  </conditionalFormatting>
  <conditionalFormatting sqref="Q157">
    <cfRule type="cellIs" dxfId="231" priority="245" operator="lessThan">
      <formula>42300</formula>
    </cfRule>
    <cfRule type="cellIs" dxfId="230" priority="246" operator="lessThan">
      <formula>42300</formula>
    </cfRule>
  </conditionalFormatting>
  <conditionalFormatting sqref="V157">
    <cfRule type="cellIs" dxfId="229" priority="243" operator="lessThan">
      <formula>41600</formula>
    </cfRule>
    <cfRule type="cellIs" dxfId="228" priority="244" operator="lessThan">
      <formula>41600</formula>
    </cfRule>
  </conditionalFormatting>
  <conditionalFormatting sqref="Q114">
    <cfRule type="cellIs" dxfId="227" priority="241" operator="lessThan">
      <formula>170</formula>
    </cfRule>
    <cfRule type="cellIs" dxfId="226" priority="242" operator="lessThan">
      <formula>170</formula>
    </cfRule>
  </conditionalFormatting>
  <conditionalFormatting sqref="Q115">
    <cfRule type="cellIs" dxfId="225" priority="239" operator="lessThan">
      <formula>20</formula>
    </cfRule>
    <cfRule type="cellIs" dxfId="224" priority="240" operator="lessThan">
      <formula>20</formula>
    </cfRule>
  </conditionalFormatting>
  <conditionalFormatting sqref="Q116 V116">
    <cfRule type="cellIs" dxfId="223" priority="237" operator="lessThan">
      <formula>150</formula>
    </cfRule>
    <cfRule type="cellIs" dxfId="222" priority="238" operator="lessThan">
      <formula>150</formula>
    </cfRule>
  </conditionalFormatting>
  <conditionalFormatting sqref="V114">
    <cfRule type="cellIs" dxfId="221" priority="235" operator="lessThan">
      <formula>160</formula>
    </cfRule>
    <cfRule type="cellIs" dxfId="220" priority="236" operator="lessThan">
      <formula>160</formula>
    </cfRule>
  </conditionalFormatting>
  <conditionalFormatting sqref="V115">
    <cfRule type="cellIs" dxfId="219" priority="233" operator="lessThan">
      <formula>10</formula>
    </cfRule>
    <cfRule type="cellIs" dxfId="218" priority="234" operator="lessThan">
      <formula>10</formula>
    </cfRule>
  </conditionalFormatting>
  <conditionalFormatting sqref="V119">
    <cfRule type="cellIs" dxfId="217" priority="231" operator="lessThan">
      <formula>11095</formula>
    </cfRule>
    <cfRule type="cellIs" dxfId="216" priority="232" operator="lessThan">
      <formula>11095</formula>
    </cfRule>
  </conditionalFormatting>
  <conditionalFormatting sqref="Q158">
    <cfRule type="cellIs" dxfId="215" priority="229" operator="lessThan">
      <formula>14600</formula>
    </cfRule>
    <cfRule type="cellIs" dxfId="214" priority="230" operator="lessThan">
      <formula>14600</formula>
    </cfRule>
  </conditionalFormatting>
  <conditionalFormatting sqref="V158">
    <cfRule type="cellIs" dxfId="213" priority="227" operator="lessThan">
      <formula>14200</formula>
    </cfRule>
    <cfRule type="cellIs" dxfId="212" priority="228" operator="lessThan">
      <formula>14200</formula>
    </cfRule>
  </conditionalFormatting>
  <conditionalFormatting sqref="V159">
    <cfRule type="cellIs" dxfId="211" priority="225" operator="lessThan">
      <formula>1700</formula>
    </cfRule>
    <cfRule type="cellIs" dxfId="210" priority="226" operator="lessThan">
      <formula>1700</formula>
    </cfRule>
  </conditionalFormatting>
  <conditionalFormatting sqref="V160">
    <cfRule type="cellIs" dxfId="209" priority="223" operator="lessThan">
      <formula>1100</formula>
    </cfRule>
    <cfRule type="cellIs" dxfId="208" priority="224" operator="lessThan">
      <formula>1100</formula>
    </cfRule>
  </conditionalFormatting>
  <conditionalFormatting sqref="V161">
    <cfRule type="cellIs" dxfId="207" priority="221" operator="lessThan">
      <formula>600</formula>
    </cfRule>
    <cfRule type="cellIs" dxfId="206" priority="222" operator="lessThan">
      <formula>600</formula>
    </cfRule>
  </conditionalFormatting>
  <conditionalFormatting sqref="V162">
    <cfRule type="cellIs" dxfId="205" priority="219" operator="lessThan">
      <formula>25500</formula>
    </cfRule>
    <cfRule type="cellIs" dxfId="204" priority="220" operator="lessThan">
      <formula>25500</formula>
    </cfRule>
  </conditionalFormatting>
  <conditionalFormatting sqref="Q159">
    <cfRule type="cellIs" dxfId="203" priority="217" operator="lessThan">
      <formula>2000</formula>
    </cfRule>
    <cfRule type="cellIs" dxfId="202" priority="218" operator="lessThan">
      <formula>2000</formula>
    </cfRule>
  </conditionalFormatting>
  <conditionalFormatting sqref="Q160">
    <cfRule type="cellIs" dxfId="201" priority="215" operator="lessThan">
      <formula>1300</formula>
    </cfRule>
    <cfRule type="cellIs" dxfId="200" priority="216" operator="lessThan">
      <formula>1300</formula>
    </cfRule>
  </conditionalFormatting>
  <conditionalFormatting sqref="Q161">
    <cfRule type="cellIs" dxfId="199" priority="213" operator="lessThan">
      <formula>700</formula>
    </cfRule>
    <cfRule type="cellIs" dxfId="198" priority="214" operator="lessThan">
      <formula>700</formula>
    </cfRule>
  </conditionalFormatting>
  <conditionalFormatting sqref="Q162">
    <cfRule type="cellIs" dxfId="197" priority="211" operator="lessThan">
      <formula>25500</formula>
    </cfRule>
    <cfRule type="cellIs" dxfId="196" priority="212" operator="lessThan">
      <formula>25500</formula>
    </cfRule>
  </conditionalFormatting>
  <conditionalFormatting sqref="Q166 V166">
    <cfRule type="cellIs" dxfId="195" priority="209" operator="lessThan">
      <formula>4350</formula>
    </cfRule>
    <cfRule type="cellIs" dxfId="194" priority="210" operator="lessThan">
      <formula>4350</formula>
    </cfRule>
  </conditionalFormatting>
  <conditionalFormatting sqref="Q167 V167 Q203 V203">
    <cfRule type="cellIs" dxfId="193" priority="207" operator="lessThan">
      <formula>100</formula>
    </cfRule>
    <cfRule type="cellIs" dxfId="192" priority="208" operator="lessThan">
      <formula>100</formula>
    </cfRule>
  </conditionalFormatting>
  <conditionalFormatting sqref="Q204:Q205 V204">
    <cfRule type="cellIs" dxfId="191" priority="206" operator="lessThan">
      <formula>3</formula>
    </cfRule>
  </conditionalFormatting>
  <conditionalFormatting sqref="Q204:Q205 V204">
    <cfRule type="cellIs" dxfId="190" priority="205" operator="lessThan">
      <formula>3</formula>
    </cfRule>
  </conditionalFormatting>
  <conditionalFormatting sqref="V205:V206 Q300">
    <cfRule type="cellIs" dxfId="189" priority="204" operator="lessThan">
      <formula>2</formula>
    </cfRule>
  </conditionalFormatting>
  <conditionalFormatting sqref="V205:V206 Q300">
    <cfRule type="cellIs" dxfId="188" priority="203" operator="lessThan">
      <formula>2</formula>
    </cfRule>
  </conditionalFormatting>
  <conditionalFormatting sqref="Q168 V168">
    <cfRule type="cellIs" dxfId="187" priority="201" operator="lessThan">
      <formula>4250</formula>
    </cfRule>
    <cfRule type="cellIs" dxfId="186" priority="202" operator="lessThan">
      <formula>4250</formula>
    </cfRule>
  </conditionalFormatting>
  <conditionalFormatting sqref="Q170 V170">
    <cfRule type="cellIs" dxfId="185" priority="199" operator="lessThan">
      <formula>75</formula>
    </cfRule>
    <cfRule type="cellIs" dxfId="184" priority="200" operator="lessThan">
      <formula>75</formula>
    </cfRule>
  </conditionalFormatting>
  <conditionalFormatting sqref="Q173 V173">
    <cfRule type="cellIs" dxfId="183" priority="197" operator="lessThan">
      <formula>249</formula>
    </cfRule>
    <cfRule type="cellIs" dxfId="182" priority="198" operator="lessThan">
      <formula>249</formula>
    </cfRule>
  </conditionalFormatting>
  <conditionalFormatting sqref="Q174 V174">
    <cfRule type="cellIs" dxfId="181" priority="195" operator="lessThan">
      <formula>243</formula>
    </cfRule>
    <cfRule type="cellIs" dxfId="180" priority="196" operator="lessThan">
      <formula>243</formula>
    </cfRule>
  </conditionalFormatting>
  <conditionalFormatting sqref="Q175 V175">
    <cfRule type="cellIs" dxfId="179" priority="193" operator="lessThan">
      <formula>6</formula>
    </cfRule>
    <cfRule type="cellIs" dxfId="178" priority="194" operator="lessThan">
      <formula>6</formula>
    </cfRule>
  </conditionalFormatting>
  <conditionalFormatting sqref="Q183">
    <cfRule type="cellIs" dxfId="177" priority="191" operator="lessThan">
      <formula>6</formula>
    </cfRule>
    <cfRule type="cellIs" dxfId="176" priority="192" operator="lessThan">
      <formula>6</formula>
    </cfRule>
  </conditionalFormatting>
  <conditionalFormatting sqref="Q190">
    <cfRule type="cellIs" dxfId="175" priority="189" operator="lessThan">
      <formula>65</formula>
    </cfRule>
    <cfRule type="cellIs" dxfId="174" priority="190" operator="lessThan">
      <formula>65</formula>
    </cfRule>
  </conditionalFormatting>
  <conditionalFormatting sqref="Q191">
    <cfRule type="cellIs" dxfId="173" priority="187" operator="lessThan">
      <formula>2250</formula>
    </cfRule>
    <cfRule type="cellIs" dxfId="172" priority="188" operator="lessThan">
      <formula>2250</formula>
    </cfRule>
  </conditionalFormatting>
  <conditionalFormatting sqref="V191">
    <cfRule type="cellIs" dxfId="171" priority="185" operator="lessThan">
      <formula>450</formula>
    </cfRule>
    <cfRule type="cellIs" dxfId="170" priority="186" operator="lessThan">
      <formula>450</formula>
    </cfRule>
  </conditionalFormatting>
  <conditionalFormatting sqref="Q193">
    <cfRule type="cellIs" dxfId="169" priority="183" operator="lessThan">
      <formula>2000</formula>
    </cfRule>
    <cfRule type="cellIs" dxfId="168" priority="184" operator="lessThan">
      <formula>2000</formula>
    </cfRule>
  </conditionalFormatting>
  <conditionalFormatting sqref="V193">
    <cfRule type="cellIs" dxfId="167" priority="181" operator="lessThan">
      <formula>150</formula>
    </cfRule>
    <cfRule type="cellIs" dxfId="166" priority="182" operator="lessThan">
      <formula>150</formula>
    </cfRule>
  </conditionalFormatting>
  <conditionalFormatting sqref="Q194">
    <cfRule type="cellIs" dxfId="165" priority="179" operator="lessThan">
      <formula>60</formula>
    </cfRule>
    <cfRule type="cellIs" dxfId="164" priority="180" operator="lessThan">
      <formula>60</formula>
    </cfRule>
  </conditionalFormatting>
  <conditionalFormatting sqref="V194">
    <cfRule type="cellIs" dxfId="163" priority="177" operator="lessThan">
      <formula>90</formula>
    </cfRule>
    <cfRule type="cellIs" dxfId="162" priority="178" operator="lessThan">
      <formula>90</formula>
    </cfRule>
  </conditionalFormatting>
  <conditionalFormatting sqref="Q195">
    <cfRule type="cellIs" dxfId="161" priority="175" operator="lessThan">
      <formula>250</formula>
    </cfRule>
    <cfRule type="cellIs" dxfId="160" priority="176" operator="lessThan">
      <formula>250</formula>
    </cfRule>
  </conditionalFormatting>
  <conditionalFormatting sqref="V195">
    <cfRule type="cellIs" dxfId="159" priority="173" operator="lessThan">
      <formula>300</formula>
    </cfRule>
    <cfRule type="cellIs" dxfId="158" priority="174" operator="lessThan">
      <formula>300</formula>
    </cfRule>
  </conditionalFormatting>
  <conditionalFormatting sqref="Q197:Q198 V197:V198">
    <cfRule type="cellIs" dxfId="157" priority="172" operator="lessThan">
      <formula>2</formula>
    </cfRule>
  </conditionalFormatting>
  <conditionalFormatting sqref="Q197:Q198 V197:V198">
    <cfRule type="cellIs" dxfId="156" priority="171" operator="lessThan">
      <formula>2</formula>
    </cfRule>
  </conditionalFormatting>
  <conditionalFormatting sqref="Q199">
    <cfRule type="cellIs" dxfId="155" priority="169" operator="lessThan">
      <formula>126</formula>
    </cfRule>
    <cfRule type="cellIs" dxfId="154" priority="170" operator="lessThan">
      <formula>126</formula>
    </cfRule>
  </conditionalFormatting>
  <conditionalFormatting sqref="V199">
    <cfRule type="cellIs" dxfId="153" priority="167" operator="lessThan">
      <formula>125</formula>
    </cfRule>
    <cfRule type="cellIs" dxfId="152" priority="168" operator="lessThan">
      <formula>125</formula>
    </cfRule>
  </conditionalFormatting>
  <conditionalFormatting sqref="Q200 V200">
    <cfRule type="cellIs" dxfId="151" priority="165" operator="lessThan">
      <formula>120</formula>
    </cfRule>
    <cfRule type="cellIs" dxfId="150" priority="166" operator="lessThan">
      <formula>120</formula>
    </cfRule>
  </conditionalFormatting>
  <conditionalFormatting sqref="Q201 V201">
    <cfRule type="cellIs" dxfId="149" priority="163" operator="lessThan">
      <formula>15</formula>
    </cfRule>
    <cfRule type="cellIs" dxfId="148" priority="164" operator="lessThan">
      <formula>15</formula>
    </cfRule>
  </conditionalFormatting>
  <conditionalFormatting sqref="Q212 V212">
    <cfRule type="cellIs" dxfId="147" priority="161" operator="lessThan">
      <formula>9</formula>
    </cfRule>
    <cfRule type="cellIs" dxfId="146" priority="162" operator="lessThan">
      <formula>9</formula>
    </cfRule>
  </conditionalFormatting>
  <conditionalFormatting sqref="Q219 Q227 V228">
    <cfRule type="cellIs" dxfId="145" priority="159" operator="lessThan">
      <formula>1</formula>
    </cfRule>
    <cfRule type="cellIs" dxfId="144" priority="160" operator="lessThan">
      <formula>1</formula>
    </cfRule>
  </conditionalFormatting>
  <conditionalFormatting sqref="Q242">
    <cfRule type="cellIs" dxfId="143" priority="157" operator="lessThan">
      <formula>4</formula>
    </cfRule>
    <cfRule type="cellIs" dxfId="142" priority="158" operator="lessThan">
      <formula>4</formula>
    </cfRule>
  </conditionalFormatting>
  <conditionalFormatting sqref="V250">
    <cfRule type="cellIs" dxfId="141" priority="155" operator="lessThan">
      <formula>10</formula>
    </cfRule>
    <cfRule type="cellIs" dxfId="140" priority="156" operator="lessThan">
      <formula>10</formula>
    </cfRule>
  </conditionalFormatting>
  <conditionalFormatting sqref="V252">
    <cfRule type="cellIs" dxfId="139" priority="153" operator="lessThan">
      <formula>4</formula>
    </cfRule>
    <cfRule type="cellIs" dxfId="138" priority="154" operator="lessThan">
      <formula>4</formula>
    </cfRule>
  </conditionalFormatting>
  <conditionalFormatting sqref="Q255">
    <cfRule type="cellIs" dxfId="137" priority="151" operator="lessThan">
      <formula>6</formula>
    </cfRule>
    <cfRule type="cellIs" dxfId="136" priority="152" operator="lessThan">
      <formula>6</formula>
    </cfRule>
  </conditionalFormatting>
  <conditionalFormatting sqref="Q275">
    <cfRule type="cellIs" dxfId="135" priority="149" operator="lessThan">
      <formula>128</formula>
    </cfRule>
    <cfRule type="cellIs" dxfId="134" priority="150" operator="lessThan">
      <formula>128</formula>
    </cfRule>
  </conditionalFormatting>
  <conditionalFormatting sqref="V275">
    <cfRule type="cellIs" dxfId="133" priority="147" operator="lessThan">
      <formula>277</formula>
    </cfRule>
    <cfRule type="cellIs" dxfId="132" priority="148" operator="lessThan">
      <formula>277</formula>
    </cfRule>
  </conditionalFormatting>
  <conditionalFormatting sqref="V278">
    <cfRule type="cellIs" dxfId="131" priority="145" operator="lessThan">
      <formula>50</formula>
    </cfRule>
    <cfRule type="cellIs" dxfId="130" priority="146" operator="lessThan">
      <formula>50</formula>
    </cfRule>
  </conditionalFormatting>
  <conditionalFormatting sqref="Q282">
    <cfRule type="cellIs" dxfId="129" priority="143" operator="lessThan">
      <formula>16250</formula>
    </cfRule>
    <cfRule type="cellIs" dxfId="128" priority="144" operator="lessThan">
      <formula>16250</formula>
    </cfRule>
  </conditionalFormatting>
  <conditionalFormatting sqref="V282">
    <cfRule type="cellIs" dxfId="127" priority="141" operator="lessThan">
      <formula>16500</formula>
    </cfRule>
    <cfRule type="cellIs" dxfId="126" priority="142" operator="lessThan">
      <formula>16500</formula>
    </cfRule>
  </conditionalFormatting>
  <conditionalFormatting sqref="Q289 V289">
    <cfRule type="cellIs" dxfId="125" priority="139" operator="lessThan">
      <formula>38</formula>
    </cfRule>
    <cfRule type="cellIs" dxfId="124" priority="140" operator="lessThan">
      <formula>38</formula>
    </cfRule>
  </conditionalFormatting>
  <conditionalFormatting sqref="Q293 V293">
    <cfRule type="cellIs" dxfId="123" priority="137" operator="lessThan">
      <formula>6</formula>
    </cfRule>
    <cfRule type="cellIs" dxfId="122" priority="138" operator="lessThan">
      <formula>6</formula>
    </cfRule>
  </conditionalFormatting>
  <conditionalFormatting sqref="Q294:Q295 V294:V295">
    <cfRule type="cellIs" dxfId="121" priority="136" operator="lessThan">
      <formula>32</formula>
    </cfRule>
  </conditionalFormatting>
  <conditionalFormatting sqref="Q294:Q295 V294:V295">
    <cfRule type="cellIs" dxfId="120" priority="135" operator="lessThan">
      <formula>32</formula>
    </cfRule>
  </conditionalFormatting>
  <conditionalFormatting sqref="L297 Q297 V297">
    <cfRule type="cellIs" dxfId="119" priority="133" operator="lessThan">
      <formula>76625</formula>
    </cfRule>
    <cfRule type="cellIs" dxfId="118" priority="134" operator="lessThan">
      <formula>76625</formula>
    </cfRule>
  </conditionalFormatting>
  <conditionalFormatting sqref="L298 Q298 V298">
    <cfRule type="cellIs" dxfId="117" priority="131" operator="lessThan">
      <formula>69125</formula>
    </cfRule>
    <cfRule type="cellIs" dxfId="116" priority="132" operator="lessThan">
      <formula>69125</formula>
    </cfRule>
  </conditionalFormatting>
  <conditionalFormatting sqref="L299 Q299 V299">
    <cfRule type="cellIs" dxfId="115" priority="129" operator="lessThan">
      <formula>7500</formula>
    </cfRule>
    <cfRule type="cellIs" dxfId="114" priority="130" operator="lessThan">
      <formula>7500</formula>
    </cfRule>
  </conditionalFormatting>
  <conditionalFormatting sqref="V172">
    <cfRule type="cellIs" dxfId="113" priority="127" operator="lessThan">
      <formula>100</formula>
    </cfRule>
    <cfRule type="cellIs" dxfId="112" priority="128" operator="lessThan">
      <formula>100</formula>
    </cfRule>
  </conditionalFormatting>
  <conditionalFormatting sqref="Q225">
    <cfRule type="cellIs" dxfId="111" priority="125" operator="lessThan">
      <formula>3</formula>
    </cfRule>
    <cfRule type="cellIs" dxfId="110" priority="126" operator="lessThan">
      <formula>3</formula>
    </cfRule>
  </conditionalFormatting>
  <conditionalFormatting sqref="V225">
    <cfRule type="cellIs" dxfId="109" priority="123" operator="lessThan">
      <formula>4</formula>
    </cfRule>
    <cfRule type="cellIs" dxfId="108" priority="124" operator="lessThan">
      <formula>4</formula>
    </cfRule>
  </conditionalFormatting>
  <conditionalFormatting sqref="E271:E272">
    <cfRule type="cellIs" dxfId="107" priority="119" operator="lessThan">
      <formula>15</formula>
    </cfRule>
    <cfRule type="cellIs" dxfId="106" priority="120" operator="lessThan">
      <formula>15</formula>
    </cfRule>
  </conditionalFormatting>
  <conditionalFormatting sqref="G271:G272">
    <cfRule type="cellIs" dxfId="105" priority="116" operator="lessThan">
      <formula>3</formula>
    </cfRule>
  </conditionalFormatting>
  <conditionalFormatting sqref="G271:G272">
    <cfRule type="cellIs" dxfId="104" priority="115" operator="lessThan">
      <formula>3</formula>
    </cfRule>
  </conditionalFormatting>
  <conditionalFormatting sqref="L271:L272 Q271:Q272 V271:V272">
    <cfRule type="cellIs" dxfId="103" priority="113" operator="lessThan">
      <formula>4</formula>
    </cfRule>
    <cfRule type="cellIs" dxfId="102" priority="114" operator="lessThan">
      <formula>4</formula>
    </cfRule>
  </conditionalFormatting>
  <conditionalFormatting sqref="E311">
    <cfRule type="cellIs" dxfId="101" priority="102" operator="lessThan">
      <formula>100</formula>
    </cfRule>
    <cfRule type="cellIs" dxfId="100" priority="101" operator="lessThan">
      <formula>100</formula>
    </cfRule>
  </conditionalFormatting>
  <conditionalFormatting sqref="E312">
    <cfRule type="cellIs" dxfId="99" priority="100" operator="lessThan">
      <formula>250</formula>
    </cfRule>
    <cfRule type="cellIs" dxfId="98" priority="99" operator="lessThan">
      <formula>250</formula>
    </cfRule>
  </conditionalFormatting>
  <conditionalFormatting sqref="E308">
    <cfRule type="cellIs" dxfId="97" priority="98" operator="lessThan">
      <formula>350</formula>
    </cfRule>
    <cfRule type="cellIs" dxfId="96" priority="97" operator="lessThan">
      <formula>350</formula>
    </cfRule>
  </conditionalFormatting>
  <conditionalFormatting sqref="E307">
    <cfRule type="cellIs" dxfId="95" priority="96" operator="lessThan">
      <formula>10</formula>
    </cfRule>
    <cfRule type="cellIs" dxfId="94" priority="95" operator="lessThan">
      <formula>10</formula>
    </cfRule>
  </conditionalFormatting>
  <conditionalFormatting sqref="G307">
    <cfRule type="cellIs" dxfId="93" priority="94" operator="lessThan">
      <formula>10</formula>
    </cfRule>
    <cfRule type="cellIs" dxfId="92" priority="93" operator="lessThan">
      <formula>10</formula>
    </cfRule>
  </conditionalFormatting>
  <conditionalFormatting sqref="E153">
    <cfRule type="cellIs" dxfId="91" priority="91" operator="lessThan">
      <formula>1800</formula>
    </cfRule>
    <cfRule type="cellIs" dxfId="90" priority="92" operator="lessThan">
      <formula>1800</formula>
    </cfRule>
  </conditionalFormatting>
  <conditionalFormatting sqref="E154">
    <cfRule type="cellIs" dxfId="89" priority="89" operator="lessThan">
      <formula>10</formula>
    </cfRule>
    <cfRule type="cellIs" dxfId="88" priority="90" operator="lessThan">
      <formula>10</formula>
    </cfRule>
  </conditionalFormatting>
  <conditionalFormatting sqref="G153">
    <cfRule type="cellIs" dxfId="87" priority="87" operator="lessThan">
      <formula>450</formula>
    </cfRule>
    <cfRule type="cellIs" dxfId="86" priority="88" operator="lessThan">
      <formula>450</formula>
    </cfRule>
  </conditionalFormatting>
  <conditionalFormatting sqref="G154">
    <cfRule type="cellIs" dxfId="85" priority="85" operator="lessThan">
      <formula>2</formula>
    </cfRule>
    <cfRule type="cellIs" dxfId="84" priority="86" operator="lessThan">
      <formula>2</formula>
    </cfRule>
  </conditionalFormatting>
  <conditionalFormatting sqref="L153">
    <cfRule type="cellIs" dxfId="83" priority="83" operator="lessThan">
      <formula>450</formula>
    </cfRule>
    <cfRule type="cellIs" dxfId="82" priority="84" operator="lessThan">
      <formula>450</formula>
    </cfRule>
  </conditionalFormatting>
  <conditionalFormatting sqref="L154">
    <cfRule type="cellIs" dxfId="81" priority="81" operator="lessThan">
      <formula>3</formula>
    </cfRule>
    <cfRule type="cellIs" dxfId="80" priority="82" operator="lessThan">
      <formula>3</formula>
    </cfRule>
  </conditionalFormatting>
  <conditionalFormatting sqref="V154">
    <cfRule type="cellIs" dxfId="79" priority="80" operator="lessThan">
      <formula>3</formula>
    </cfRule>
  </conditionalFormatting>
  <conditionalFormatting sqref="V154">
    <cfRule type="cellIs" dxfId="78" priority="79" operator="lessThan">
      <formula>3</formula>
    </cfRule>
  </conditionalFormatting>
  <conditionalFormatting sqref="Q153 V153">
    <cfRule type="cellIs" dxfId="77" priority="77" operator="lessThan">
      <formula>450</formula>
    </cfRule>
    <cfRule type="cellIs" dxfId="76" priority="78" operator="lessThan">
      <formula>450</formula>
    </cfRule>
  </conditionalFormatting>
  <conditionalFormatting sqref="Q154">
    <cfRule type="cellIs" dxfId="75" priority="76" operator="lessThan">
      <formula>2</formula>
    </cfRule>
  </conditionalFormatting>
  <conditionalFormatting sqref="Q154">
    <cfRule type="cellIs" dxfId="74" priority="75" operator="lessThan">
      <formula>2</formula>
    </cfRule>
  </conditionalFormatting>
  <conditionalFormatting sqref="E155">
    <cfRule type="cellIs" dxfId="73" priority="73" operator="lessThan">
      <formula>80</formula>
    </cfRule>
    <cfRule type="cellIs" dxfId="72" priority="74" operator="lessThan">
      <formula>80</formula>
    </cfRule>
  </conditionalFormatting>
  <conditionalFormatting sqref="G155">
    <cfRule type="cellIs" dxfId="71" priority="71" operator="lessThan">
      <formula>20</formula>
    </cfRule>
    <cfRule type="cellIs" dxfId="70" priority="72" operator="lessThan">
      <formula>20</formula>
    </cfRule>
  </conditionalFormatting>
  <conditionalFormatting sqref="L155">
    <cfRule type="cellIs" dxfId="69" priority="69" operator="lessThan">
      <formula>20</formula>
    </cfRule>
    <cfRule type="cellIs" dxfId="68" priority="70" operator="lessThan">
      <formula>20</formula>
    </cfRule>
  </conditionalFormatting>
  <conditionalFormatting sqref="Q155">
    <cfRule type="cellIs" dxfId="67" priority="67" operator="lessThan">
      <formula>15</formula>
    </cfRule>
    <cfRule type="cellIs" dxfId="66" priority="68" operator="lessThan">
      <formula>15</formula>
    </cfRule>
  </conditionalFormatting>
  <conditionalFormatting sqref="V155">
    <cfRule type="cellIs" dxfId="65" priority="65" operator="lessThan">
      <formula>25</formula>
    </cfRule>
    <cfRule type="cellIs" dxfId="64" priority="66" operator="lessThan">
      <formula>25</formula>
    </cfRule>
  </conditionalFormatting>
  <conditionalFormatting sqref="E152">
    <cfRule type="cellIs" dxfId="63" priority="63" operator="lessThan">
      <formula>1890</formula>
    </cfRule>
    <cfRule type="cellIs" dxfId="62" priority="64" operator="lessThan">
      <formula>1890</formula>
    </cfRule>
  </conditionalFormatting>
  <conditionalFormatting sqref="G152">
    <cfRule type="cellIs" dxfId="61" priority="61" operator="lessThan">
      <formula>472</formula>
    </cfRule>
    <cfRule type="cellIs" dxfId="60" priority="62" operator="lessThan">
      <formula>472</formula>
    </cfRule>
  </conditionalFormatting>
  <conditionalFormatting sqref="L152">
    <cfRule type="cellIs" dxfId="59" priority="59" operator="lessThan">
      <formula>473</formula>
    </cfRule>
    <cfRule type="cellIs" dxfId="58" priority="60" operator="lessThan">
      <formula>473</formula>
    </cfRule>
  </conditionalFormatting>
  <conditionalFormatting sqref="Q152">
    <cfRule type="cellIs" dxfId="57" priority="57" operator="lessThan">
      <formula>467</formula>
    </cfRule>
    <cfRule type="cellIs" dxfId="56" priority="58" operator="lessThan">
      <formula>467</formula>
    </cfRule>
  </conditionalFormatting>
  <conditionalFormatting sqref="V152">
    <cfRule type="cellIs" dxfId="55" priority="55" operator="lessThan">
      <formula>478</formula>
    </cfRule>
    <cfRule type="cellIs" dxfId="54" priority="56" operator="lessThan">
      <formula>478</formula>
    </cfRule>
  </conditionalFormatting>
  <conditionalFormatting sqref="E269">
    <cfRule type="cellIs" dxfId="53" priority="53" operator="lessThan">
      <formula>40</formula>
    </cfRule>
    <cfRule type="cellIs" dxfId="52" priority="54" operator="lessThan">
      <formula>40</formula>
    </cfRule>
  </conditionalFormatting>
  <conditionalFormatting sqref="G269">
    <cfRule type="cellIs" dxfId="51" priority="51" operator="lessThan">
      <formula>10</formula>
    </cfRule>
    <cfRule type="cellIs" dxfId="50" priority="52" operator="lessThan">
      <formula>10</formula>
    </cfRule>
  </conditionalFormatting>
  <conditionalFormatting sqref="L269 Q269 V269">
    <cfRule type="cellIs" dxfId="49" priority="49" operator="lessThan">
      <formula>10</formula>
    </cfRule>
    <cfRule type="cellIs" dxfId="48" priority="50" operator="lessThan">
      <formula>10</formula>
    </cfRule>
  </conditionalFormatting>
  <conditionalFormatting sqref="E270">
    <cfRule type="cellIs" dxfId="47" priority="47" operator="lessThan">
      <formula>10</formula>
    </cfRule>
    <cfRule type="cellIs" dxfId="46" priority="48" operator="lessThan">
      <formula>10</formula>
    </cfRule>
  </conditionalFormatting>
  <conditionalFormatting sqref="L270">
    <cfRule type="cellIs" dxfId="45" priority="45" operator="lessThan">
      <formula>2</formula>
    </cfRule>
    <cfRule type="cellIs" dxfId="44" priority="46" operator="lessThan">
      <formula>2</formula>
    </cfRule>
  </conditionalFormatting>
  <conditionalFormatting sqref="G270">
    <cfRule type="cellIs" dxfId="43" priority="43" operator="lessThan">
      <formula>4</formula>
    </cfRule>
    <cfRule type="cellIs" dxfId="42" priority="44" operator="lessThan">
      <formula>4</formula>
    </cfRule>
  </conditionalFormatting>
  <conditionalFormatting sqref="Q270 V270">
    <cfRule type="cellIs" dxfId="41" priority="41" operator="lessThan">
      <formula>2</formula>
    </cfRule>
    <cfRule type="cellIs" dxfId="40" priority="42" operator="lessThan">
      <formula>2</formula>
    </cfRule>
  </conditionalFormatting>
  <conditionalFormatting sqref="E309">
    <cfRule type="cellIs" dxfId="39" priority="39" operator="lessThan">
      <formula>10</formula>
    </cfRule>
    <cfRule type="cellIs" dxfId="38" priority="40" operator="lessThan">
      <formula>10</formula>
    </cfRule>
  </conditionalFormatting>
  <conditionalFormatting sqref="G310">
    <cfRule type="cellIs" dxfId="37" priority="37" operator="lessThan">
      <formula>87</formula>
    </cfRule>
    <cfRule type="cellIs" dxfId="36" priority="38" operator="lessThan">
      <formula>87</formula>
    </cfRule>
  </conditionalFormatting>
  <conditionalFormatting sqref="L310">
    <cfRule type="cellIs" dxfId="35" priority="35" operator="lessThan">
      <formula>88</formula>
    </cfRule>
    <cfRule type="cellIs" dxfId="34" priority="36" operator="lessThan">
      <formula>88</formula>
    </cfRule>
  </conditionalFormatting>
  <conditionalFormatting sqref="Q310">
    <cfRule type="cellIs" dxfId="33" priority="33" operator="lessThan">
      <formula>88</formula>
    </cfRule>
    <cfRule type="cellIs" dxfId="32" priority="34" operator="lessThan">
      <formula>88</formula>
    </cfRule>
  </conditionalFormatting>
  <conditionalFormatting sqref="V310">
    <cfRule type="cellIs" dxfId="31" priority="31" operator="lessThan">
      <formula>87</formula>
    </cfRule>
    <cfRule type="cellIs" dxfId="30" priority="32" operator="lessThan">
      <formula>87</formula>
    </cfRule>
  </conditionalFormatting>
  <conditionalFormatting sqref="G311 L311 Q311 V311">
    <cfRule type="cellIs" dxfId="29" priority="29" operator="lessThan">
      <formula>25</formula>
    </cfRule>
    <cfRule type="cellIs" dxfId="28" priority="30" operator="lessThan">
      <formula>25</formula>
    </cfRule>
  </conditionalFormatting>
  <conditionalFormatting sqref="V312 G312">
    <cfRule type="cellIs" dxfId="27" priority="27" operator="lessThan">
      <formula>62</formula>
    </cfRule>
    <cfRule type="cellIs" dxfId="26" priority="28" operator="lessThan">
      <formula>62</formula>
    </cfRule>
  </conditionalFormatting>
  <conditionalFormatting sqref="Q312 L312">
    <cfRule type="cellIs" dxfId="25" priority="25" operator="lessThan">
      <formula>63</formula>
    </cfRule>
    <cfRule type="cellIs" dxfId="24" priority="26" operator="lessThan">
      <formula>63</formula>
    </cfRule>
  </conditionalFormatting>
  <conditionalFormatting sqref="L308 Q308">
    <cfRule type="cellIs" dxfId="23" priority="23" operator="lessThan">
      <formula>88</formula>
    </cfRule>
    <cfRule type="cellIs" dxfId="22" priority="24" operator="lessThan">
      <formula>88</formula>
    </cfRule>
  </conditionalFormatting>
  <conditionalFormatting sqref="V308 G308">
    <cfRule type="cellIs" dxfId="21" priority="21" operator="lessThan">
      <formula>87</formula>
    </cfRule>
    <cfRule type="cellIs" dxfId="20" priority="22" operator="lessThan">
      <formula>87</formula>
    </cfRule>
  </conditionalFormatting>
  <conditionalFormatting sqref="G309">
    <cfRule type="cellIs" dxfId="19" priority="19" operator="lessThan">
      <formula>10</formula>
    </cfRule>
    <cfRule type="cellIs" dxfId="18" priority="20" operator="lessThan">
      <formula>10</formula>
    </cfRule>
  </conditionalFormatting>
  <conditionalFormatting sqref="E103">
    <cfRule type="cellIs" dxfId="17" priority="17" operator="lessThan">
      <formula>90</formula>
    </cfRule>
    <cfRule type="cellIs" dxfId="16" priority="18" operator="lessThan">
      <formula>90</formula>
    </cfRule>
  </conditionalFormatting>
  <conditionalFormatting sqref="G103">
    <cfRule type="cellIs" dxfId="15" priority="15" operator="lessThan">
      <formula>30</formula>
    </cfRule>
    <cfRule type="cellIs" dxfId="14" priority="16" operator="lessThan">
      <formula>30</formula>
    </cfRule>
  </conditionalFormatting>
  <conditionalFormatting sqref="L103">
    <cfRule type="cellIs" dxfId="13" priority="13" operator="lessThan">
      <formula>15</formula>
    </cfRule>
    <cfRule type="cellIs" dxfId="12" priority="14" operator="lessThan">
      <formula>15</formula>
    </cfRule>
  </conditionalFormatting>
  <conditionalFormatting sqref="Q103">
    <cfRule type="cellIs" dxfId="11" priority="11" operator="lessThan">
      <formula>30</formula>
    </cfRule>
    <cfRule type="cellIs" dxfId="10" priority="12" operator="lessThan">
      <formula>30</formula>
    </cfRule>
  </conditionalFormatting>
  <conditionalFormatting sqref="V103">
    <cfRule type="cellIs" dxfId="9" priority="9" operator="lessThan">
      <formula>15</formula>
    </cfRule>
    <cfRule type="cellIs" dxfId="8" priority="10" operator="lessThan">
      <formula>15</formula>
    </cfRule>
  </conditionalFormatting>
  <conditionalFormatting sqref="G177">
    <cfRule type="cellIs" dxfId="7" priority="7" operator="lessThan">
      <formula>5</formula>
    </cfRule>
    <cfRule type="cellIs" dxfId="6" priority="8" operator="lessThan">
      <formula>5</formula>
    </cfRule>
  </conditionalFormatting>
  <conditionalFormatting sqref="L177">
    <cfRule type="cellIs" dxfId="5" priority="5" operator="lessThan">
      <formula>5</formula>
    </cfRule>
    <cfRule type="cellIs" dxfId="4" priority="6" operator="lessThan">
      <formula>5</formula>
    </cfRule>
  </conditionalFormatting>
  <conditionalFormatting sqref="Q177">
    <cfRule type="cellIs" dxfId="3" priority="3" operator="lessThan">
      <formula>7</formula>
    </cfRule>
    <cfRule type="cellIs" dxfId="2" priority="4" operator="lessThan">
      <formula>7</formula>
    </cfRule>
  </conditionalFormatting>
  <conditionalFormatting sqref="V177">
    <cfRule type="cellIs" dxfId="1" priority="1" operator="lessThan">
      <formula>5</formula>
    </cfRule>
    <cfRule type="cellIs" dxfId="0" priority="2" operator="lessThan">
      <formula>5</formula>
    </cfRule>
  </conditionalFormatting>
  <printOptions horizontalCentered="1" headings="1"/>
  <pageMargins left="0" right="0" top="0.35433070866141736" bottom="0" header="0" footer="0"/>
  <pageSetup paperSize="9" scale="70" orientation="landscape" r:id="rId1"/>
  <headerFooter>
    <oddHeader>&amp;C&amp;P</oddHead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</vt:lpstr>
      <vt:lpstr>sep!Print_Area</vt:lpstr>
      <vt:lpstr>sep!Print_Titles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นัฏฐวี มากดำ</dc:creator>
  <cp:lastModifiedBy>User</cp:lastModifiedBy>
  <cp:lastPrinted>2013-11-18T06:31:31Z</cp:lastPrinted>
  <dcterms:created xsi:type="dcterms:W3CDTF">2012-03-27T08:33:20Z</dcterms:created>
  <dcterms:modified xsi:type="dcterms:W3CDTF">2014-09-23T08:27:46Z</dcterms:modified>
</cp:coreProperties>
</file>