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5480" windowHeight="11010"/>
  </bookViews>
  <sheets>
    <sheet name="total_center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total_center!$A$1:$U$264</definedName>
    <definedName name="_xlnm.Print_Titles" localSheetId="0">total_center!$3:$5</definedName>
  </definedNames>
  <calcPr calcId="145621"/>
</workbook>
</file>

<file path=xl/calcChain.xml><?xml version="1.0" encoding="utf-8"?>
<calcChain xmlns="http://schemas.openxmlformats.org/spreadsheetml/2006/main">
  <c r="L248" i="3" l="1"/>
  <c r="D252" i="3"/>
  <c r="F252" i="3"/>
  <c r="K252" i="3"/>
  <c r="P252" i="3"/>
  <c r="U252" i="3"/>
  <c r="D240" i="3"/>
  <c r="F240" i="3"/>
  <c r="K240" i="3"/>
  <c r="P240" i="3"/>
  <c r="U240" i="3"/>
  <c r="D235" i="3"/>
  <c r="F235" i="3"/>
  <c r="K235" i="3"/>
  <c r="P235" i="3"/>
  <c r="U235" i="3"/>
  <c r="Y261" i="3" l="1"/>
  <c r="X261" i="3"/>
  <c r="W261" i="3"/>
  <c r="Y260" i="3"/>
  <c r="X260" i="3"/>
  <c r="W260" i="3"/>
  <c r="Y258" i="3"/>
  <c r="X258" i="3"/>
  <c r="W258" i="3"/>
  <c r="Y255" i="3"/>
  <c r="X255" i="3"/>
  <c r="W255" i="3"/>
  <c r="Y254" i="3"/>
  <c r="X254" i="3"/>
  <c r="W254" i="3"/>
  <c r="Y253" i="3"/>
  <c r="X253" i="3"/>
  <c r="W253" i="3"/>
  <c r="Y248" i="3"/>
  <c r="X248" i="3"/>
  <c r="W248" i="3"/>
  <c r="Y246" i="3"/>
  <c r="X246" i="3"/>
  <c r="W246" i="3"/>
  <c r="Y244" i="3"/>
  <c r="X244" i="3"/>
  <c r="W244" i="3"/>
  <c r="Y243" i="3"/>
  <c r="X243" i="3"/>
  <c r="W243" i="3"/>
  <c r="Y242" i="3"/>
  <c r="X242" i="3"/>
  <c r="W242" i="3"/>
  <c r="Y241" i="3"/>
  <c r="X241" i="3"/>
  <c r="W241" i="3"/>
  <c r="Y239" i="3"/>
  <c r="X239" i="3"/>
  <c r="W239" i="3"/>
  <c r="Y238" i="3"/>
  <c r="X238" i="3"/>
  <c r="W238" i="3"/>
  <c r="Y237" i="3"/>
  <c r="X237" i="3"/>
  <c r="W237" i="3"/>
  <c r="Y236" i="3"/>
  <c r="X236" i="3"/>
  <c r="W236" i="3"/>
  <c r="Y215" i="3"/>
  <c r="X215" i="3"/>
  <c r="W215" i="3"/>
  <c r="Y210" i="3"/>
  <c r="X210" i="3"/>
  <c r="W210" i="3"/>
  <c r="Y202" i="3"/>
  <c r="X202" i="3"/>
  <c r="W202" i="3"/>
  <c r="T261" i="3"/>
  <c r="S261" i="3"/>
  <c r="R261" i="3"/>
  <c r="T260" i="3"/>
  <c r="S260" i="3"/>
  <c r="R260" i="3"/>
  <c r="T258" i="3"/>
  <c r="S258" i="3"/>
  <c r="R258" i="3"/>
  <c r="T255" i="3"/>
  <c r="S255" i="3"/>
  <c r="R255" i="3"/>
  <c r="T254" i="3"/>
  <c r="S254" i="3"/>
  <c r="R254" i="3"/>
  <c r="T253" i="3"/>
  <c r="S253" i="3"/>
  <c r="R253" i="3"/>
  <c r="T248" i="3"/>
  <c r="S248" i="3"/>
  <c r="R248" i="3"/>
  <c r="T246" i="3"/>
  <c r="S246" i="3"/>
  <c r="R246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39" i="3"/>
  <c r="S239" i="3"/>
  <c r="R239" i="3"/>
  <c r="T238" i="3"/>
  <c r="S238" i="3"/>
  <c r="R238" i="3"/>
  <c r="T237" i="3"/>
  <c r="S237" i="3"/>
  <c r="R237" i="3"/>
  <c r="T236" i="3"/>
  <c r="S236" i="3"/>
  <c r="R236" i="3"/>
  <c r="T215" i="3"/>
  <c r="S215" i="3"/>
  <c r="R215" i="3"/>
  <c r="T210" i="3"/>
  <c r="S210" i="3"/>
  <c r="R210" i="3"/>
  <c r="T202" i="3"/>
  <c r="S202" i="3"/>
  <c r="R202" i="3"/>
  <c r="O261" i="3"/>
  <c r="N261" i="3"/>
  <c r="M261" i="3"/>
  <c r="O260" i="3"/>
  <c r="N260" i="3"/>
  <c r="M260" i="3"/>
  <c r="O258" i="3"/>
  <c r="N258" i="3"/>
  <c r="M258" i="3"/>
  <c r="O255" i="3"/>
  <c r="N255" i="3"/>
  <c r="M255" i="3"/>
  <c r="O254" i="3"/>
  <c r="N254" i="3"/>
  <c r="M254" i="3"/>
  <c r="O253" i="3"/>
  <c r="N253" i="3"/>
  <c r="M253" i="3"/>
  <c r="O248" i="3"/>
  <c r="N248" i="3"/>
  <c r="M248" i="3"/>
  <c r="O246" i="3"/>
  <c r="N246" i="3"/>
  <c r="M246" i="3"/>
  <c r="O244" i="3"/>
  <c r="N244" i="3"/>
  <c r="M244" i="3"/>
  <c r="O243" i="3"/>
  <c r="N243" i="3"/>
  <c r="M243" i="3"/>
  <c r="O242" i="3"/>
  <c r="N242" i="3"/>
  <c r="M242" i="3"/>
  <c r="O241" i="3"/>
  <c r="N241" i="3"/>
  <c r="M241" i="3"/>
  <c r="O239" i="3"/>
  <c r="N239" i="3"/>
  <c r="M239" i="3"/>
  <c r="O238" i="3"/>
  <c r="N238" i="3"/>
  <c r="M238" i="3"/>
  <c r="O237" i="3"/>
  <c r="N237" i="3"/>
  <c r="M237" i="3"/>
  <c r="O236" i="3"/>
  <c r="N236" i="3"/>
  <c r="M236" i="3"/>
  <c r="O215" i="3"/>
  <c r="N215" i="3"/>
  <c r="M215" i="3"/>
  <c r="O210" i="3"/>
  <c r="N210" i="3"/>
  <c r="M210" i="3"/>
  <c r="O202" i="3"/>
  <c r="N202" i="3"/>
  <c r="M202" i="3"/>
  <c r="J261" i="3"/>
  <c r="I261" i="3"/>
  <c r="H261" i="3"/>
  <c r="J260" i="3"/>
  <c r="I260" i="3"/>
  <c r="H260" i="3"/>
  <c r="J258" i="3"/>
  <c r="I258" i="3"/>
  <c r="H258" i="3"/>
  <c r="J255" i="3"/>
  <c r="I255" i="3"/>
  <c r="H255" i="3"/>
  <c r="J254" i="3"/>
  <c r="I254" i="3"/>
  <c r="H254" i="3"/>
  <c r="J253" i="3"/>
  <c r="I253" i="3"/>
  <c r="H253" i="3"/>
  <c r="J248" i="3"/>
  <c r="I248" i="3"/>
  <c r="H248" i="3"/>
  <c r="J246" i="3"/>
  <c r="I246" i="3"/>
  <c r="H246" i="3"/>
  <c r="J244" i="3"/>
  <c r="I244" i="3"/>
  <c r="H244" i="3"/>
  <c r="J243" i="3"/>
  <c r="I243" i="3"/>
  <c r="H243" i="3"/>
  <c r="J242" i="3"/>
  <c r="I242" i="3"/>
  <c r="H242" i="3"/>
  <c r="J241" i="3"/>
  <c r="I241" i="3"/>
  <c r="H241" i="3"/>
  <c r="J239" i="3"/>
  <c r="I239" i="3"/>
  <c r="H239" i="3"/>
  <c r="J238" i="3"/>
  <c r="I238" i="3"/>
  <c r="H238" i="3"/>
  <c r="J237" i="3"/>
  <c r="I237" i="3"/>
  <c r="H237" i="3"/>
  <c r="J236" i="3"/>
  <c r="I236" i="3"/>
  <c r="H236" i="3"/>
  <c r="J215" i="3"/>
  <c r="I215" i="3"/>
  <c r="H215" i="3"/>
  <c r="J210" i="3"/>
  <c r="I210" i="3"/>
  <c r="H210" i="3"/>
  <c r="J202" i="3"/>
  <c r="I202" i="3"/>
  <c r="H202" i="3"/>
  <c r="Y131" i="3"/>
  <c r="X131" i="3"/>
  <c r="W131" i="3"/>
  <c r="T131" i="3"/>
  <c r="S131" i="3"/>
  <c r="R131" i="3"/>
  <c r="O131" i="3"/>
  <c r="N131" i="3"/>
  <c r="M131" i="3"/>
  <c r="J131" i="3"/>
  <c r="I131" i="3"/>
  <c r="H131" i="3"/>
  <c r="Q261" i="3" l="1"/>
  <c r="Q260" i="3"/>
  <c r="Q258" i="3"/>
  <c r="Q255" i="3"/>
  <c r="Q254" i="3"/>
  <c r="Q253" i="3"/>
  <c r="Q248" i="3"/>
  <c r="Q246" i="3"/>
  <c r="Q244" i="3"/>
  <c r="Q243" i="3"/>
  <c r="Q242" i="3"/>
  <c r="Q239" i="3"/>
  <c r="Q238" i="3"/>
  <c r="Q237" i="3"/>
  <c r="Q236" i="3"/>
  <c r="Q215" i="3"/>
  <c r="Q210" i="3"/>
  <c r="Q202" i="3"/>
  <c r="Q131" i="3"/>
  <c r="V261" i="3"/>
  <c r="V260" i="3"/>
  <c r="V258" i="3"/>
  <c r="V255" i="3"/>
  <c r="V254" i="3"/>
  <c r="V253" i="3"/>
  <c r="V248" i="3"/>
  <c r="V246" i="3"/>
  <c r="V244" i="3"/>
  <c r="V243" i="3"/>
  <c r="V242" i="3"/>
  <c r="V241" i="3"/>
  <c r="V239" i="3"/>
  <c r="V238" i="3"/>
  <c r="V237" i="3"/>
  <c r="V236" i="3"/>
  <c r="V215" i="3"/>
  <c r="V210" i="3"/>
  <c r="V202" i="3"/>
  <c r="V131" i="3"/>
  <c r="L261" i="3"/>
  <c r="L260" i="3"/>
  <c r="L258" i="3"/>
  <c r="L255" i="3"/>
  <c r="L254" i="3"/>
  <c r="L253" i="3"/>
  <c r="L246" i="3"/>
  <c r="L244" i="3"/>
  <c r="L243" i="3"/>
  <c r="L242" i="3"/>
  <c r="L241" i="3"/>
  <c r="L239" i="3"/>
  <c r="L238" i="3"/>
  <c r="L237" i="3"/>
  <c r="L236" i="3"/>
  <c r="L215" i="3"/>
  <c r="L210" i="3"/>
  <c r="L202" i="3"/>
  <c r="L131" i="3"/>
  <c r="G261" i="3"/>
  <c r="G260" i="3"/>
  <c r="G258" i="3"/>
  <c r="G255" i="3"/>
  <c r="G254" i="3"/>
  <c r="G253" i="3"/>
  <c r="G248" i="3"/>
  <c r="G246" i="3"/>
  <c r="G244" i="3"/>
  <c r="G243" i="3"/>
  <c r="G242" i="3"/>
  <c r="G241" i="3"/>
  <c r="G239" i="3"/>
  <c r="G238" i="3"/>
  <c r="G237" i="3"/>
  <c r="G236" i="3"/>
  <c r="G215" i="3"/>
  <c r="G210" i="3"/>
  <c r="G202" i="3"/>
  <c r="G131" i="3"/>
  <c r="E242" i="3" l="1"/>
  <c r="E254" i="3"/>
  <c r="E210" i="3"/>
  <c r="E241" i="3"/>
  <c r="E237" i="3"/>
  <c r="E255" i="3"/>
  <c r="E248" i="3"/>
  <c r="E260" i="3"/>
  <c r="E236" i="3"/>
  <c r="E202" i="3"/>
  <c r="E261" i="3"/>
  <c r="E253" i="3"/>
  <c r="E238" i="3"/>
  <c r="E215" i="3"/>
  <c r="E258" i="3"/>
  <c r="E246" i="3"/>
  <c r="E243" i="3"/>
  <c r="E244" i="3"/>
  <c r="E239" i="3"/>
  <c r="E131" i="3"/>
  <c r="J232" i="3"/>
  <c r="I232" i="3"/>
  <c r="H232" i="3"/>
  <c r="G232" i="3"/>
  <c r="O232" i="3"/>
  <c r="N232" i="3"/>
  <c r="M232" i="3"/>
  <c r="L232" i="3"/>
  <c r="T232" i="3"/>
  <c r="S232" i="3"/>
  <c r="R232" i="3"/>
  <c r="Q232" i="3"/>
  <c r="X232" i="3"/>
  <c r="W232" i="3"/>
  <c r="V232" i="3"/>
  <c r="J252" i="3"/>
  <c r="I252" i="3"/>
  <c r="H252" i="3"/>
  <c r="G252" i="3"/>
  <c r="O252" i="3"/>
  <c r="N252" i="3"/>
  <c r="M252" i="3"/>
  <c r="L252" i="3"/>
  <c r="T252" i="3"/>
  <c r="S252" i="3"/>
  <c r="R252" i="3"/>
  <c r="Q252" i="3"/>
  <c r="X252" i="3"/>
  <c r="W252" i="3"/>
  <c r="V252" i="3"/>
  <c r="J230" i="3"/>
  <c r="I230" i="3"/>
  <c r="H230" i="3"/>
  <c r="O230" i="3"/>
  <c r="N230" i="3"/>
  <c r="M230" i="3"/>
  <c r="L230" i="3"/>
  <c r="T230" i="3"/>
  <c r="S230" i="3"/>
  <c r="R230" i="3"/>
  <c r="Q230" i="3"/>
  <c r="V230" i="3"/>
  <c r="J240" i="3"/>
  <c r="J228" i="3" s="1"/>
  <c r="I240" i="3"/>
  <c r="I228" i="3" s="1"/>
  <c r="H240" i="3"/>
  <c r="H228" i="3" s="1"/>
  <c r="G240" i="3"/>
  <c r="G228" i="3" s="1"/>
  <c r="O240" i="3"/>
  <c r="O228" i="3" s="1"/>
  <c r="N240" i="3"/>
  <c r="N228" i="3" s="1"/>
  <c r="M240" i="3"/>
  <c r="M228" i="3" s="1"/>
  <c r="L240" i="3"/>
  <c r="L228" i="3" s="1"/>
  <c r="T240" i="3"/>
  <c r="T228" i="3" s="1"/>
  <c r="S240" i="3"/>
  <c r="S228" i="3" s="1"/>
  <c r="R240" i="3"/>
  <c r="R228" i="3" s="1"/>
  <c r="Q240" i="3"/>
  <c r="Q228" i="3" s="1"/>
  <c r="X240" i="3"/>
  <c r="X228" i="3" s="1"/>
  <c r="W240" i="3"/>
  <c r="W228" i="3" s="1"/>
  <c r="V240" i="3"/>
  <c r="V228" i="3" s="1"/>
  <c r="J235" i="3"/>
  <c r="J226" i="3" s="1"/>
  <c r="I235" i="3"/>
  <c r="I226" i="3" s="1"/>
  <c r="H235" i="3"/>
  <c r="H226" i="3" s="1"/>
  <c r="G235" i="3"/>
  <c r="O235" i="3"/>
  <c r="O226" i="3" s="1"/>
  <c r="N235" i="3"/>
  <c r="N226" i="3" s="1"/>
  <c r="M235" i="3"/>
  <c r="M226" i="3" s="1"/>
  <c r="L235" i="3"/>
  <c r="L226" i="3" s="1"/>
  <c r="T235" i="3"/>
  <c r="T226" i="3" s="1"/>
  <c r="S235" i="3"/>
  <c r="S226" i="3" s="1"/>
  <c r="R235" i="3"/>
  <c r="R226" i="3" s="1"/>
  <c r="Q235" i="3"/>
  <c r="Q226" i="3" s="1"/>
  <c r="X235" i="3"/>
  <c r="X226" i="3" s="1"/>
  <c r="W235" i="3"/>
  <c r="W226" i="3" s="1"/>
  <c r="V235" i="3"/>
  <c r="V226" i="3" s="1"/>
  <c r="X230" i="3"/>
  <c r="W230" i="3"/>
  <c r="J60" i="3"/>
  <c r="I60" i="3"/>
  <c r="H60" i="3"/>
  <c r="G60" i="3"/>
  <c r="O60" i="3"/>
  <c r="N60" i="3"/>
  <c r="M60" i="3"/>
  <c r="L60" i="3"/>
  <c r="T60" i="3"/>
  <c r="S60" i="3"/>
  <c r="R60" i="3"/>
  <c r="Q60" i="3"/>
  <c r="X60" i="3"/>
  <c r="W60" i="3"/>
  <c r="V60" i="3"/>
  <c r="G230" i="3" l="1"/>
  <c r="E230" i="3" s="1"/>
  <c r="E232" i="3"/>
  <c r="E252" i="3"/>
  <c r="E228" i="3"/>
  <c r="E240" i="3"/>
  <c r="G226" i="3"/>
  <c r="E226" i="3" s="1"/>
  <c r="E235" i="3"/>
  <c r="E60" i="3"/>
  <c r="Y232" i="3" l="1"/>
  <c r="Y252" i="3"/>
  <c r="Y230" i="3"/>
  <c r="Y240" i="3"/>
  <c r="Y228" i="3" s="1"/>
  <c r="Y235" i="3"/>
  <c r="Y226" i="3" s="1"/>
  <c r="Y60" i="3"/>
</calcChain>
</file>

<file path=xl/sharedStrings.xml><?xml version="1.0" encoding="utf-8"?>
<sst xmlns="http://schemas.openxmlformats.org/spreadsheetml/2006/main" count="726" uniqueCount="391">
  <si>
    <t xml:space="preserve">แผนปฏิบัติราชการประจำปีงบประมาณ 2556 </t>
  </si>
  <si>
    <t>รหัส 
(ระบุ)</t>
  </si>
  <si>
    <t>ค่าเป้าหมายปี 2556</t>
  </si>
  <si>
    <t xml:space="preserve">ตัวชี้วัด / กิจกรรมการดำเนินงานของผลผลิต / </t>
  </si>
  <si>
    <t>หน่วยนับ</t>
  </si>
  <si>
    <t>ไตรมาส 1</t>
  </si>
  <si>
    <t>ไตรมาส 2</t>
  </si>
  <si>
    <t>ไตรมาส 3</t>
  </si>
  <si>
    <t>ไตรมาส 4</t>
  </si>
  <si>
    <t xml:space="preserve">โครงการยุทธศาสตร์ 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</si>
  <si>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</si>
  <si>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</si>
  <si>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</si>
  <si>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</si>
  <si>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</si>
  <si>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</si>
  <si>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>พ 1.1.7</t>
  </si>
  <si>
    <t>ผลผลิตที่ 1  การบริหารงานทั่วไป สบ.  
 (เงินรายได้)</t>
  </si>
  <si>
    <t>ตัวชี้วัด : เชิงคุณภาพ</t>
  </si>
  <si>
    <t>1. การพัฒนาสถาบันสู่สถาบันการเรียนรู้</t>
  </si>
  <si>
    <t>ข้อ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</si>
  <si>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</si>
  <si>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</si>
  <si>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ระดับคะแนนเฉลี่ย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</si>
  <si>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</si>
  <si>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</si>
  <si>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</si>
  <si>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</si>
  <si>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</si>
  <si>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</si>
  <si>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</si>
  <si>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</si>
  <si>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</si>
  <si>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</si>
  <si>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</si>
  <si>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</si>
  <si>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</si>
  <si>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</si>
  <si>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</si>
  <si>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</si>
  <si>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</si>
  <si>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</si>
  <si>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</si>
  <si>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</si>
  <si>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</si>
  <si>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</si>
  <si>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</si>
  <si>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>ฉบับ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</si>
  <si>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</si>
  <si>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</si>
  <si>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</si>
  <si>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</si>
  <si>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>ผลผลิตที่ 2 กิจกรรมบริการบรรณสารสนเทศ  
(ก .1.3.6) (เงินรายได้ + เงินกองทุน + เงินแผ่นดิน)</t>
  </si>
  <si>
    <t xml:space="preserve">ตัวชี้วัด : เชิงปริมาณ </t>
  </si>
  <si>
    <t xml:space="preserve">ร้อยละ </t>
  </si>
  <si>
    <t xml:space="preserve">ตัวชี้วัด : เชิงคุณภาพ </t>
  </si>
  <si>
    <t>1. ระดับความพึงพอใจของผู้รับบริการห้องสมุด</t>
  </si>
  <si>
    <t>ระดับ</t>
  </si>
  <si>
    <t>2. ระดับความพึงพอใจของบรรณารักษ์ มุม มสธ. ต่อการดำเนินงานของสำนักบรรณสารสนเทศ</t>
  </si>
  <si>
    <t>กิจกรรมหลักที่ 1 บริการบรรณสารสนเทศ</t>
  </si>
  <si>
    <r>
      <t xml:space="preserve">กิจกรรมย่อย 1.1  </t>
    </r>
    <r>
      <rPr>
        <sz val="12.5"/>
        <color indexed="10"/>
        <rFont val="TH SarabunPSK"/>
        <family val="2"/>
      </rPr>
      <t>จัดหาทรัพยากรสารสนเทศใหม่</t>
    </r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</si>
  <si>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</si>
  <si>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</si>
  <si>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</si>
  <si>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</si>
  <si>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</si>
  <si>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</si>
  <si>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สำเนาเข้าเล่ม วพ./IS/เอกสาร)</t>
  </si>
  <si>
    <t xml:space="preserve">                 (- ขอเบิก/รับบริจาค)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</si>
  <si>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</si>
  <si>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</si>
  <si>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</si>
  <si>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</si>
  <si>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น.บริการสื่อโสตฯ)</t>
  </si>
  <si>
    <t xml:space="preserve">                  (- จัดซื้อ)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</si>
  <si>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</si>
  <si>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</si>
  <si>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</si>
  <si>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</si>
  <si>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</si>
  <si>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</si>
  <si>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ฐาน-ชื่อเรื่อง</t>
  </si>
  <si>
    <t xml:space="preserve">                     (ฐานข้อมูล)   </t>
  </si>
  <si>
    <t xml:space="preserve">                     (e-Books , e-Journal)</t>
  </si>
  <si>
    <t>ชื่อเรื่อง-ฐาน</t>
  </si>
  <si>
    <t xml:space="preserve">                 (- จัดซื้อสื่ออิเล็กทรอนิกส์ Offline)</t>
  </si>
  <si>
    <t>แผ่น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</si>
  <si>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</si>
  <si>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</si>
  <si>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</si>
  <si>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</si>
  <si>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</si>
  <si>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บทความ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</si>
  <si>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</si>
  <si>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</si>
  <si>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r>
      <t xml:space="preserve">กิจกรรมย่อย 1.2  </t>
    </r>
    <r>
      <rPr>
        <sz val="12.5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</si>
  <si>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</si>
  <si>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</si>
  <si>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</si>
  <si>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สื่อโสตฯ สื่ออิเล็กทรอนิกส์   
(น.วิเคราะห์ฯ) 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</si>
  <si>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</si>
  <si>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</si>
  <si>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</si>
  <si>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</si>
  <si>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</si>
  <si>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>บัญชี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</si>
  <si>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</si>
  <si>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</si>
  <si>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</si>
  <si>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</si>
  <si>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</si>
  <si>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</si>
  <si>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</si>
  <si>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</si>
  <si>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</si>
  <si>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</si>
  <si>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     (• น.จัดหาฯ  (e-Book และฐานข้อมูล)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</si>
  <si>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</si>
  <si>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</si>
  <si>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</si>
  <si>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สารสนเทศการศึกษาทางไกล) </t>
  </si>
  <si>
    <r>
      <t xml:space="preserve">กิจกรรมย่อย 1.3  </t>
    </r>
    <r>
      <rPr>
        <sz val="12.5"/>
        <color indexed="10"/>
        <rFont val="TH SarabunPSK"/>
        <family val="2"/>
      </rPr>
      <t>อนุรักษ์วัสดุสารสนเทศ</t>
    </r>
  </si>
  <si>
    <t>เล่ม-เรื่อง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</si>
  <si>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</si>
  <si>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</si>
  <si>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</si>
  <si>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ร.7)</t>
    </r>
    <r>
      <rPr>
        <sz val="12.5"/>
        <color indexed="8"/>
        <rFont val="TH SarabunPSK"/>
        <family val="2"/>
      </rPr>
      <t xml:space="preserve">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</si>
  <si>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</si>
  <si>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</si>
  <si>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r>
      <t xml:space="preserve">กิจกรรมย่อย 2.1 </t>
    </r>
    <r>
      <rPr>
        <sz val="12.5"/>
        <color indexed="10"/>
        <rFont val="TH SarabunPSK"/>
        <family val="2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</si>
  <si>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</si>
  <si>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</si>
  <si>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จดหมายเหตุ)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</si>
  <si>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</si>
  <si>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</si>
  <si>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</si>
  <si>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</si>
  <si>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</si>
  <si>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</si>
  <si>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</si>
  <si>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สารสนเทศ ร.7)</t>
  </si>
  <si>
    <t xml:space="preserve">              (• การศึกษาทางไกล)</t>
  </si>
  <si>
    <t xml:space="preserve">              (• จดหมายเหตุ)</t>
  </si>
  <si>
    <t xml:space="preserve">         5) งานบริการการใช้ทรัพยากรสารสนเทศ 
(การจัดเรียงขึ้นชั้น)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</si>
  <si>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</si>
  <si>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</si>
  <si>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</si>
  <si>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6) งานบริการนำส่งเอกสาร</t>
  </si>
  <si>
    <t>เรื่อง</t>
  </si>
  <si>
    <t xml:space="preserve">         7) งานบริการข่าวสารทันสมัย</t>
  </si>
  <si>
    <t xml:space="preserve">               (• น.บริการสื่อสิ่งพิมพ์ต่อเนื่อง)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</si>
  <si>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</si>
  <si>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</si>
  <si>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</si>
  <si>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</si>
  <si>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</si>
  <si>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r>
      <t xml:space="preserve">กิจกรรมย่อย 2.3 </t>
    </r>
    <r>
      <rPr>
        <sz val="12.5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</si>
  <si>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t xml:space="preserve">           (- ศูนย์บริการการศึกษาเฉพาะกิจ มุม มสธ.    (81 แห่ง)</t>
  </si>
  <si>
    <t xml:space="preserve">           (- ศูนย์วิทยบริการบัณฑิตศึกษา   (2 แห่ง)</t>
  </si>
  <si>
    <r>
      <t xml:space="preserve">กิจกรรมย่อย 2.4  </t>
    </r>
    <r>
      <rPr>
        <sz val="12.5"/>
        <color indexed="10"/>
        <rFont val="TH SarabunPSK"/>
        <family val="2"/>
      </rPr>
      <t>บริการหน่วยงานภายใน</t>
    </r>
  </si>
  <si>
    <r>
      <t xml:space="preserve">          (- จัดหาหนังสือให้แก่นักศึกษาคณาจารย์ในระดับบัณฑิตศึกษา) </t>
    </r>
    <r>
      <rPr>
        <sz val="12.5"/>
        <color indexed="36"/>
        <rFont val="TH SarabunPSK"/>
        <family val="2"/>
      </rPr>
      <t>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  </r>
  </si>
  <si>
    <t xml:space="preserve">          (-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</si>
  <si>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2.5"/>
        <color indexed="10"/>
        <rFont val="TH SarabunPSK"/>
        <family val="2"/>
      </rPr>
      <t>เผยแพร่สารสนเทศของมหาวิทยาลัย</t>
    </r>
  </si>
  <si>
    <t xml:space="preserve">        1) สารสนเทศในวาระพิธีพระราชทานปริญญาบัตร</t>
  </si>
  <si>
    <t xml:space="preserve">             (- นำชมห้อง ร.7 แก่บัณฑิต มหาบัณฑิต และผู้สนใจ)</t>
  </si>
  <si>
    <t>คน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</si>
  <si>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</si>
  <si>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</si>
  <si>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</si>
  <si>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r>
      <t xml:space="preserve">กิจกรรมย่อย 2.6 </t>
    </r>
    <r>
      <rPr>
        <sz val="12.5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</si>
  <si>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</si>
  <si>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</si>
  <si>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    (• น.บริการสื่อสิ่งพิมพ์)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</si>
  <si>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</si>
  <si>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</si>
  <si>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</si>
  <si>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r>
      <t xml:space="preserve">กิจกรรมย่อย 4.1  </t>
    </r>
    <r>
      <rPr>
        <sz val="12.5"/>
        <color indexed="10"/>
        <rFont val="TH SarabunPSK"/>
        <family val="2"/>
      </rPr>
      <t>ความร่วมมือโครงการ ThaiLIS , โครงการพัฒนาห้องสมุดสถาบันอุดมศึกษา  , ความร่วมมือ PULINET)</t>
    </r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</si>
  <si>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</si>
  <si>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</si>
  <si>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</si>
  <si>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</si>
  <si>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</si>
  <si>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</si>
  <si>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r>
      <t xml:space="preserve">        2) คณะทำงานฝ่ายพัฒนาทรัพยากรสาร</t>
    </r>
    <r>
      <rPr>
        <sz val="12.5"/>
        <color indexed="8"/>
        <rFont val="TH SarabunPSK"/>
        <family val="2"/>
      </rPr>
      <t>นิเทศ</t>
    </r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</si>
  <si>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</si>
  <si>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</si>
  <si>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r>
      <t xml:space="preserve">        5) คณะทำงานฝ่าย</t>
    </r>
    <r>
      <rPr>
        <sz val="12.5"/>
        <rFont val="TH SarabunPSK"/>
        <family val="2"/>
      </rPr>
      <t>วารสารและเอกสาร</t>
    </r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</si>
  <si>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</si>
  <si>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</si>
  <si>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</si>
  <si>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</si>
  <si>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</si>
  <si>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</si>
  <si>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</si>
  <si>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</si>
  <si>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</si>
  <si>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ก 2.3.2</t>
  </si>
  <si>
    <r>
      <t xml:space="preserve">โครงการที่ 1  โครงการพัฒนาห้องสมุดดิจิทัล  
</t>
    </r>
    <r>
      <rPr>
        <b/>
        <u/>
        <sz val="12.5"/>
        <color indexed="8"/>
        <rFont val="TH SarabunPSK"/>
        <family val="2"/>
      </rPr>
      <t xml:space="preserve">(ก  2.3.2) </t>
    </r>
    <r>
      <rPr>
        <b/>
        <sz val="12.5"/>
        <color indexed="8"/>
        <rFont val="TH SarabunPSK"/>
        <family val="2"/>
      </rPr>
      <t xml:space="preserve">  (เงินรายได้ + เงินคงคลัง)</t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</si>
  <si>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</si>
  <si>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</si>
  <si>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 และนิทรรศการออนไลน์ที่พัฒนาใหม่</t>
  </si>
  <si>
    <t>ฐานข้อมูล/เว็บ/เรื่อง</t>
  </si>
  <si>
    <t xml:space="preserve">3. จำนวนระเบียนรายการเอกสารจดหมายเหตุมหาวิทยาลัยทางอิเล็กทรอนิกส์ที่จัดทำได้
 </t>
  </si>
  <si>
    <t>กิจกรรมหลักที่ 1 การพัฒนาฐานข้อมูล เว็บไซต์ และนิทรรศการออนไลน์</t>
  </si>
  <si>
    <t xml:space="preserve">   1.1 พัฒนาฐานข้อมูล เว็บไซต์ และนิทรรศการออนไลน์ (ใหม่)</t>
  </si>
  <si>
    <t>ระบบ/เว็บไซต์/เรื่อง</t>
  </si>
  <si>
    <t>ระบบ</t>
  </si>
  <si>
    <t>เว็บไซต์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</si>
  <si>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</si>
  <si>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      2) ฐานข้อมูลสารสนเทศดิจิทัลศาสตราจารย์ ดร.วิจิตร ศรีสอ้าน</t>
  </si>
  <si>
    <t xml:space="preserve">         3) ฐานข้อมูลสารสนเทศคลังปัญญา ตำรา มสธ. (ใหม่)</t>
  </si>
  <si>
    <t xml:space="preserve">         4) ฐานข้อมูลสารสนเทศดิจิทัลวิทยานิพนธ์บัณฑิตศึกษา มสธ. ในระบบ TDC</t>
  </si>
  <si>
    <t xml:space="preserve">         5) ฐานข้อมูลสารสนเทศดิจิทัลบทความวารสาร มสธ. ในระบบ TDC</t>
  </si>
  <si>
    <t>หน้า</t>
  </si>
  <si>
    <r>
      <t xml:space="preserve">               (</t>
    </r>
    <r>
      <rPr>
        <sz val="12.5"/>
        <color indexed="8"/>
        <rFont val="TH SarabunPSK"/>
        <family val="2"/>
      </rPr>
      <t>•  ศูนย์เทคโนฯ )</t>
    </r>
  </si>
  <si>
    <t xml:space="preserve">               (•  สารสนเทศ ร.7) </t>
  </si>
  <si>
    <t>รายการ/ครั้ง</t>
  </si>
  <si>
    <t>รายการ</t>
  </si>
  <si>
    <t>≥ 20</t>
  </si>
  <si>
    <t xml:space="preserve">   1.3 พัฒนาสารสนเทศดิจิทัลในระบบ e-Reserves</t>
  </si>
  <si>
    <t xml:space="preserve">         - จัดทำระเบียนรายการเอกสารจดหมายเหตุทางอิเล็กทรอนิกส์</t>
  </si>
  <si>
    <t xml:space="preserve">   1.5 พัฒนาระบบสืบค้นเอกสารจดหมายเหตุทางอิเล็กทรอนิกส์</t>
  </si>
  <si>
    <t xml:space="preserve">        - (ศูนย์เทคโนฯ : ทุกช่องทางยกเว้นฐานข้อมูลออนไลน์)</t>
  </si>
  <si>
    <t xml:space="preserve">   2.1 แผน/โครงการและงบประมาณ</t>
  </si>
  <si>
    <t xml:space="preserve">        1. จัดทำแผน/โครงการและงบประมาณประจำปี</t>
  </si>
  <si>
    <t xml:space="preserve">        2. รายงานผลการดำเนินงานตามแผนปฏิบัติราชการประจำปีรายไตรมาส รอบ 6 , 9 , 12 เดือน</t>
  </si>
  <si>
    <t xml:space="preserve">        3. รายงานสถานภาพการใช้จ่ายงบประมาณประจำปี ภายในวันที่ 5 ของทุกเดือน</t>
  </si>
  <si>
    <t>ครั้ง/ฉบับ</t>
  </si>
  <si>
    <t xml:space="preserve">   2.2 คำรับรองฯ และการประเมินผลการปฏิบัติราชการประจำปี</t>
  </si>
  <si>
    <t xml:space="preserve">        1. จัดทำคำรับรองฯ</t>
  </si>
  <si>
    <t xml:space="preserve">        2. รายงานการประเมินผลตามคำรับรองฯ รอบ 6 , 9 , 12 เดือน</t>
  </si>
  <si>
    <t xml:space="preserve">   2.3 รายงานการประกันคุณภาพการศึกษาของหน่วยงาน</t>
  </si>
  <si>
    <t xml:space="preserve">   2.4 ระบบควบคุมภายในและบริหารความเสี่ยง</t>
  </si>
  <si>
    <t xml:space="preserve">        1. ทำแผนบริหารความเสี่ยงและระบบควบคุมภายใน</t>
  </si>
  <si>
    <t xml:space="preserve">        2. รายงานผลการดำเนินงานตามแผนบริหารความเสี่ยงและควบคุมภายใน</t>
  </si>
  <si>
    <t xml:space="preserve">   2.5 การจัดการความรู้</t>
  </si>
  <si>
    <t xml:space="preserve">        1 ดำเนินการจัดการความรู้ตามเกณฑ์มาตรฐาน สกอ.</t>
  </si>
  <si>
    <t xml:space="preserve">   2.6 จัดทำข้อมูลการประเมินผลการพิจารณาเลื่อนเงินเดือนประจำปี</t>
  </si>
  <si>
    <t xml:space="preserve">   2.7 ควบคุมงบประมาณ และเบิกจ่ายงบประมาณ</t>
  </si>
  <si>
    <t xml:space="preserve">            -  การให้การศึกษาค้นคว้า/การใช้ห้องสมุดตามกิจกรรมมหาวิทยาลัย (อบรมเข้มชุดวิชาประสบการณ์วิชาชีพ ,  สัมมนาเข้ม วพ./ดุษฎีนิพนธ์ , ปฐมนิเทศนักศึกษาใหม่ ระดับบัณฑิตศึกษา)</t>
  </si>
  <si>
    <t xml:space="preserve">            -  การให้การศึกษาค้นคว้า/การใช้ห้องสมุดเป็นรายบุคคล/กลุ่ม ณ จุดบริการ)</t>
  </si>
  <si>
    <r>
      <t xml:space="preserve">          2) วารสาร    </t>
    </r>
    <r>
      <rPr>
        <sz val="12.5"/>
        <color indexed="8"/>
        <rFont val="TH SarabunPSK"/>
        <family val="2"/>
      </rPr>
      <t>(ส่วนกลาง 480 , ศวน. 120 ชื่อเรื่อง)  (นับซ้ำ)</t>
    </r>
  </si>
  <si>
    <t xml:space="preserve">                (• น.บริการสื่อโสตทัศน์)</t>
  </si>
  <si>
    <r>
      <t xml:space="preserve">กิจกรรมย่อย 4.3 </t>
    </r>
    <r>
      <rPr>
        <sz val="12.5"/>
        <color indexed="10"/>
        <rFont val="TH SarabunPSK"/>
        <family val="2"/>
      </rPr>
      <t xml:space="preserve">กิจกรรมความร่วมมือกับเครือข่ายบริการห้องสมุดของ มสธ. </t>
    </r>
  </si>
  <si>
    <r>
      <t xml:space="preserve">กิจกรรมย่อย 4.2 </t>
    </r>
    <r>
      <rPr>
        <sz val="12.5"/>
        <color indexed="10"/>
        <rFont val="TH SarabunPSK"/>
        <family val="2"/>
      </rPr>
      <t xml:space="preserve">กิจกรรมความร่วมมือกับหน่วยงานภายนอก  เช่น      กรมราชทัณฑ์ </t>
    </r>
  </si>
  <si>
    <t xml:space="preserve">         1)  สำรวจและจำหน่ายออกหนังสือชั้นปิด (น.จัดหา)</t>
  </si>
  <si>
    <r>
      <t xml:space="preserve">กิจกรรมย่อย 2.2 </t>
    </r>
    <r>
      <rPr>
        <sz val="12.5"/>
        <color indexed="10"/>
        <rFont val="TH SarabunPSK"/>
        <family val="2"/>
      </rPr>
      <t>บริการระหว่างห้องสมุด</t>
    </r>
  </si>
  <si>
    <t xml:space="preserve">             1.4) บัญชีรายการเอกสารจดหมายเหตุรัชกาลที่ 7  </t>
  </si>
  <si>
    <t>กลุ่ม</t>
  </si>
  <si>
    <t xml:space="preserve">             1.3) บัญชีคุมแฟ้มเอกสารจดหมายเหตุมหาวิทยาลัย 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</si>
  <si>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</si>
  <si>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</si>
  <si>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r>
      <t xml:space="preserve">กิจกรรมย่อย 1.4  </t>
    </r>
    <r>
      <rPr>
        <sz val="12.5"/>
        <color indexed="10"/>
        <rFont val="TH SarabunPSK"/>
        <family val="2"/>
      </rPr>
      <t xml:space="preserve">สำรวจและจำหน่ายออกทรัพยากรสารสนเทศ  </t>
    </r>
  </si>
  <si>
    <t xml:space="preserve">                (• จดหมายเหตุ)</t>
  </si>
  <si>
    <t xml:space="preserve">        2) เผยแพร่สารสนเทศในช่องทางต่างๆ </t>
  </si>
  <si>
    <t xml:space="preserve">            2.1)  การจัดทำสื่อประชาสัมพันธ์</t>
  </si>
  <si>
    <t xml:space="preserve">            2.2)  จัดนิทรรศการ</t>
  </si>
  <si>
    <t xml:space="preserve">            2.3)  แนะนำทรัพยากรสารสนเทศ</t>
  </si>
  <si>
    <t xml:space="preserve">            2.4)  นำชมห้องพระบาทสมเด็จพระปกเกล้าฯ</t>
  </si>
  <si>
    <t xml:space="preserve">      2) จัดสื่อการศึกษาทดแทน มุม มสธ.ที่ประสบอุทกภัยและปรับปรุง
ห้องสมุดใหม่ 4 แห่ง : อ่างทอง ปทุมธานี ลพบุรี กทม.(ภาษีเจริญ)</t>
  </si>
  <si>
    <t>แห่ง</t>
  </si>
  <si>
    <r>
      <t xml:space="preserve">    </t>
    </r>
    <r>
      <rPr>
        <sz val="12.5"/>
        <rFont val="TH SarabunPSK"/>
        <family val="2"/>
      </rPr>
      <t xml:space="preserve">  1) นิเทศงาน มุม มสธ. 2 ครั้ง</t>
    </r>
  </si>
  <si>
    <t xml:space="preserve">   1.2 พัฒนาสารสนเทศดิจิทัลในระบบห้องสมุดดิจิทัลจาก 5 ฐานข้อมูล</t>
  </si>
  <si>
    <t xml:space="preserve">         4) จัดทำนิทรรศการออนไลน์</t>
  </si>
  <si>
    <t xml:space="preserve">                  (• น.ห้องสมุดสาขา) ชุดวิชา (19,100) + หนังสืออ่านประกอบ (2,484)</t>
  </si>
  <si>
    <t xml:space="preserve">               (• น.จัดหาฯ) แนะนำหนังสือใหม่บนเว็บเพจ</t>
  </si>
  <si>
    <t xml:space="preserve">         2)  สำรวจและจำหน่ายออกวิทยานิพนธ์ที่ไม่มีการใช้งาน 
(น.บริการสื่อสิ่งพิมพ์)</t>
  </si>
  <si>
    <r>
      <t xml:space="preserve">              (•  บริการสื่อสิ่งพิมพ์   (walk in , โทรศัพท์ ,โทรสาร , e-mail)</t>
    </r>
    <r>
      <rPr>
        <sz val="12.5"/>
        <color rgb="FF00B0F0"/>
        <rFont val="TH SarabunPSK"/>
        <family val="2"/>
      </rPr>
      <t xml:space="preserve"> </t>
    </r>
  </si>
  <si>
    <t xml:space="preserve">        - (น.บริการสื่อสิ่งพิมพ์ :  เฉพาะฐานข้อมูลออนไลน์)</t>
  </si>
  <si>
    <t xml:space="preserve">                   ประชาสัมพันธ์ข่าวบริการ (เว็บห้องสมุด อีเมล์ โทรศัพท์ SMS)</t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</si>
  <si>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</t>
    </r>
    <r>
      <rPr>
        <sz val="12.5"/>
        <color rgb="FF0070C0"/>
        <rFont val="TH SarabunPSK"/>
        <family val="2"/>
      </rPr>
      <t xml:space="preserve"> (สำรวจ นศ.ป.เอก สมัครภาค 1/55 = 91 คน + นศ. เดิมที่ลงทะเบียนเรียนและลาพัก = 165 คน รวม </t>
    </r>
    <r>
      <rPr>
        <u/>
        <sz val="12.5"/>
        <color rgb="FF0070C0"/>
        <rFont val="TH SarabunPSK"/>
        <family val="2"/>
      </rPr>
      <t>256</t>
    </r>
    <r>
      <rPr>
        <sz val="12.5"/>
        <color rgb="FF0070C0"/>
        <rFont val="TH SarabunPSK"/>
        <family val="2"/>
      </rPr>
      <t xml:space="preserve"> คน)</t>
    </r>
  </si>
  <si>
    <r>
      <t xml:space="preserve">กิจกรรมย่อย 2.7 </t>
    </r>
    <r>
      <rPr>
        <sz val="12.5"/>
        <color indexed="10"/>
        <rFont val="TH SarabunPSK"/>
        <family val="2"/>
      </rPr>
      <t>งานสำรวจความพึงพอใจผู้รับบริการห้องสมุด</t>
    </r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</si>
  <si>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</si>
  <si>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</si>
  <si>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t xml:space="preserve">         1) พัฒนาระบบฐานข้อมูล การปฏิบัติงานและให้บริการสารสนเทศห้องสมุด  (ระบบการรายงานผลการให้บริการสารสนเทศของ ศวน.  และบทเรียนด้วยตนเองออนไลน์ด้านห้องสมุด)</t>
  </si>
  <si>
    <t xml:space="preserve">         3) พัฒนาเว็บไซต์  (เว็บไซต์ห้องสมุดภาคภาษาอังกฤษ , มัลติมีเดียห้องสมุด , เว็บองค์กรและบุคลากร สบ.,  เว็บบอร์ดห้องสมุด , เว็บนำเสนอสารสนเทศ IT Tip &amp; Trick)</t>
  </si>
  <si>
    <t xml:space="preserve">         2) พัฒนาสื่อสังคมออนไลน์เพื่อการบริการห้องสมุด  (ระบบบริการสารสนเทศห้องสมุดด้วย Web Applications) </t>
  </si>
  <si>
    <t>บทความ-
ชื่อเรื่อง</t>
  </si>
  <si>
    <t xml:space="preserve">1. ร้อยละของจำนวนทรัพยากรสารสนเทศใหม่เมื่อเทียบกับเป้าหมาย 
(หนังสือ วารสาร สื่อ-โสตทัศน์ สื่ออิเล็กทรอนิกส์ สื่อลักษณะพิเศษ)    (เป้าหมาย 46412 ชื่อเรื่อง-เล่ม-แผ่น-ตลับ-ฐาน-แฟ้ม) (นับสะสม)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</si>
  <si>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 8642 ระเบียน)  (นับสะสม)</t>
  </si>
  <si>
    <t>2. ร้อยละของจำนวนระเบียนสารสนเทศดิจิทัลที่จัดทำในระบบห้องสมุดดิจิทัล  (เป้าหมาย 1010 ระเบียน)</t>
  </si>
  <si>
    <t xml:space="preserve">         1)  จัดทำระเบียนบรรณานุกรม</t>
  </si>
  <si>
    <t>4. ร้อยละของจำนวนผู้ใช้บริการสารสนเทศในระบบ  e-Library  
( เป้าหมาย 296400 ราย)  (นับซ้ำ)</t>
  </si>
  <si>
    <t xml:space="preserve">              (•  ศูนย์เทคโนโลยีบรรณสารสนเทศ : ระบบ e-Library))  </t>
  </si>
  <si>
    <t>3. ร้อยละของจำนวนผู้ใช้ห้องสมุดทุกช่องทางเมื่อเทียบกับเป้าหมาย  (เป้าหมาย 418050 ราย) (นับซ้ำ)  (นับสะสม)</t>
  </si>
  <si>
    <t xml:space="preserve">   1.4 แปลงสารสนเทศให้เป็นสารสนเทศดิจิทัล</t>
  </si>
  <si>
    <r>
      <t xml:space="preserve">กิจกรรมหลักที่ 2: </t>
    </r>
    <r>
      <rPr>
        <sz val="12.5"/>
        <color indexed="10"/>
        <rFont val="TH SarabunPSK"/>
        <family val="2"/>
      </rPr>
      <t>จัดหา บำรุงรักษาครุภัณฑ์และโปรแกรมคอมพิวเตอร์</t>
    </r>
  </si>
  <si>
    <t>กิจกรรมหลักที่ 3 ให้บริการผู้ใช้ พัฒนาบุคลากรและสำรวจความพึงพอใจการใช้บริการ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</si>
  <si>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</si>
  <si>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</si>
  <si>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2.3  แก้ไขปัญหา บำรุงรักษาครุภัณฑ์และอุปกรณ์คอมพิวเตอร์</t>
  </si>
  <si>
    <t xml:space="preserve">   3.1 ให้บริการผู้ใช้บริการสารสนเทศในระบบ e-library</t>
  </si>
  <si>
    <t xml:space="preserve">   3.2 พัฒนาบุคลากรให้มีความรู้และทักษะด้านเทคโนโลยีสารสนเทศและเทคโนโลยีสมัยใหม่</t>
  </si>
  <si>
    <t xml:space="preserve">   3.3 ประเมินความพึงพอใจผู้ใช้บริการระบบ e-Library</t>
  </si>
  <si>
    <t>Key In</t>
  </si>
  <si>
    <t>r 47</t>
  </si>
  <si>
    <t>r 24+25</t>
  </si>
  <si>
    <t>r 18+19</t>
  </si>
  <si>
    <t>r 27+28+29</t>
  </si>
  <si>
    <t xml:space="preserve"> r 17+22+23+26+32+33+34</t>
  </si>
  <si>
    <t>r 37+38+39</t>
  </si>
  <si>
    <t>r 41+42</t>
  </si>
  <si>
    <t>r 45+46</t>
  </si>
  <si>
    <t>r 48</t>
  </si>
  <si>
    <t>r 51+52+53</t>
  </si>
  <si>
    <t>r 69+70+71</t>
  </si>
  <si>
    <t>r 68+72</t>
  </si>
  <si>
    <t>r 76+77</t>
  </si>
  <si>
    <t>r 75+78</t>
  </si>
  <si>
    <t>r 82+83</t>
  </si>
  <si>
    <t>r 81+84+85</t>
  </si>
  <si>
    <t>r 87+88+89+90</t>
  </si>
  <si>
    <t>r 67+73+74+79+86</t>
  </si>
  <si>
    <t>r 66*100/46412</t>
  </si>
  <si>
    <t>r 94+95</t>
  </si>
  <si>
    <t>r 97+98</t>
  </si>
  <si>
    <t>r 99+100</t>
  </si>
  <si>
    <t>r 93+96+101+102</t>
  </si>
  <si>
    <t>r 105+106</t>
  </si>
  <si>
    <t>r 109+110</t>
  </si>
  <si>
    <t>r 112+113</t>
  </si>
  <si>
    <t>r 115+116+117+118</t>
  </si>
  <si>
    <t>r 104+107+108+111+114</t>
  </si>
  <si>
    <t>r (93+96)*100/8642</t>
  </si>
  <si>
    <t>r 120+121+122</t>
  </si>
  <si>
    <t>r 123+124</t>
  </si>
  <si>
    <t>r 126+127</t>
  </si>
  <si>
    <t>r 131+132+133</t>
  </si>
  <si>
    <t>r 130*100/418050</t>
  </si>
  <si>
    <t>r 136+137</t>
  </si>
  <si>
    <t>r 139+140+141+142</t>
  </si>
  <si>
    <t>r 144+145+146+147+148</t>
  </si>
  <si>
    <t>r 151+152</t>
  </si>
  <si>
    <t>r 158+159</t>
  </si>
  <si>
    <t>r 161+162</t>
  </si>
  <si>
    <t>r 167+168+169</t>
  </si>
  <si>
    <t>r 173+175</t>
  </si>
  <si>
    <t>r 174+176</t>
  </si>
  <si>
    <t>r 179+180</t>
  </si>
  <si>
    <t>r 182+183</t>
  </si>
  <si>
    <t xml:space="preserve">                   แสดงหนังสือใหม่ หนังสือที่น่าสนใจ </t>
  </si>
  <si>
    <t xml:space="preserve">                (• น.บริการสื่อสิ่งพิมพ์) 
                 </t>
  </si>
  <si>
    <t>r 186+187</t>
  </si>
  <si>
    <t>r 185+188+189+190</t>
  </si>
  <si>
    <t>r 193+194</t>
  </si>
  <si>
    <t>r 196</t>
  </si>
  <si>
    <t>r 199+203+211</t>
  </si>
  <si>
    <t>r 200+201+202</t>
  </si>
  <si>
    <t>r 204+205+206+207+208+209+210</t>
  </si>
  <si>
    <t>r 212+213+214+215+216+217</t>
  </si>
  <si>
    <t>r 236+237+238+239</t>
  </si>
  <si>
    <t>r 235</t>
  </si>
  <si>
    <t>r 241+242+243+244+245</t>
  </si>
  <si>
    <t>r 240*100/1010</t>
  </si>
  <si>
    <t>r 248+249</t>
  </si>
  <si>
    <t>r 251</t>
  </si>
  <si>
    <t>r 250</t>
  </si>
  <si>
    <t>r 253+254+255</t>
  </si>
  <si>
    <t>r 258+259</t>
  </si>
  <si>
    <t>r 257*100/296400</t>
  </si>
  <si>
    <t>ข้อมูล ณ 16 ต.ค.55</t>
  </si>
  <si>
    <t>ทำได้</t>
  </si>
  <si>
    <t>เป้าหมายกองแผนทั้งปี</t>
  </si>
  <si>
    <t xml:space="preserve">   สำนัก     ทำได้ทั้งปี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</si>
  <si>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</si>
  <si>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</si>
  <si>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</si>
  <si>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</si>
  <si>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</si>
  <si>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</si>
  <si>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</si>
  <si>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</si>
  <si>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</si>
  <si>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ส.ค.</t>
  </si>
  <si>
    <t>ก.ย.</t>
  </si>
  <si>
    <t>สล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</si>
  <si>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</si>
  <si>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</si>
  <si>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</si>
  <si>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</si>
  <si>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</si>
  <si>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</si>
  <si>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</si>
  <si>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ศูนย์ฯ</t>
  </si>
  <si>
    <t>สื่อโสตทัศน์</t>
  </si>
  <si>
    <t>สล.</t>
  </si>
  <si>
    <t>สิ่อสิ่งพิมพ์</t>
  </si>
  <si>
    <t>ศูนย์</t>
  </si>
  <si>
    <t>r 80</t>
  </si>
  <si>
    <t>ของหน่วยงาน.......ศูนย์เทคโนโลยีบรรณสารสนเทศ...........</t>
  </si>
  <si>
    <t>ก.ค.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</si>
</sst>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2.5"/>
      <color indexed="8"/>
      <name val="TH SarabunPSK"/>
      <family val="2"/>
    </font>
    <font>
      <b/>
      <sz val="12.5"/>
      <name val="TH SarabunPSK"/>
      <family val="2"/>
    </font>
    <font>
      <b/>
      <sz val="12.5"/>
      <color rgb="FF0000CC"/>
      <name val="TH SarabunPSK"/>
      <family val="2"/>
    </font>
    <font>
      <b/>
      <sz val="12.5"/>
      <color indexed="8"/>
      <name val="TH SarabunPSK"/>
      <family val="2"/>
    </font>
    <font>
      <sz val="12.5"/>
      <name val="TH SarabunPSK"/>
      <family val="2"/>
    </font>
    <font>
      <b/>
      <sz val="12.5"/>
      <color rgb="FF0000FF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12"/>
      <color indexed="12"/>
      <name val="AngsanaUPC"/>
      <family val="1"/>
      <charset val="222"/>
    </font>
    <font>
      <b/>
      <sz val="12.5"/>
      <color indexed="12"/>
      <name val="TH SarabunPSK"/>
      <family val="2"/>
    </font>
    <font>
      <sz val="12.5"/>
      <color rgb="FFFF0000"/>
      <name val="TH SarabunPSK"/>
      <family val="2"/>
    </font>
    <font>
      <i/>
      <sz val="12.5"/>
      <name val="TH SarabunPSK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sz val="12.5"/>
      <color rgb="FF0000FF"/>
      <name val="TH SarabunPSK"/>
      <family val="2"/>
    </font>
    <font>
      <sz val="12.5"/>
      <color theme="0" tint="-0.249977111117893"/>
      <name val="TH SarabunPSK"/>
      <family val="2"/>
    </font>
    <font>
      <b/>
      <sz val="12.5"/>
      <color theme="1"/>
      <name val="TH SarabunPSK"/>
      <family val="2"/>
    </font>
    <font>
      <b/>
      <sz val="12.5"/>
      <color rgb="FFFF0000"/>
      <name val="TH SarabunPSK"/>
      <family val="2"/>
    </font>
    <font>
      <sz val="12.5"/>
      <color indexed="10"/>
      <name val="TH SarabunPSK"/>
      <family val="2"/>
    </font>
    <font>
      <i/>
      <sz val="12.5"/>
      <color theme="1"/>
      <name val="TH SarabunPSK"/>
      <family val="2"/>
    </font>
    <font>
      <sz val="11"/>
      <color indexed="10"/>
      <name val="Angsana New"/>
      <family val="1"/>
    </font>
    <font>
      <sz val="12.5"/>
      <color indexed="36"/>
      <name val="TH SarabunPSK"/>
      <family val="2"/>
    </font>
    <font>
      <b/>
      <sz val="12.5"/>
      <color rgb="FF3B33D9"/>
      <name val="TH SarabunPSK"/>
      <family val="2"/>
    </font>
    <font>
      <b/>
      <u/>
      <sz val="12.5"/>
      <color indexed="8"/>
      <name val="TH SarabunPSK"/>
      <family val="2"/>
    </font>
    <font>
      <sz val="12.5"/>
      <color theme="0" tint="-0.14999847407452621"/>
      <name val="TH SarabunPSK"/>
      <family val="2"/>
    </font>
    <font>
      <sz val="12.5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2.5"/>
      <name val="Tahoma"/>
      <family val="2"/>
      <charset val="222"/>
      <scheme val="minor"/>
    </font>
    <font>
      <sz val="10"/>
      <color theme="1"/>
      <name val="TH SarabunPSK"/>
      <family val="2"/>
    </font>
    <font>
      <sz val="12.5"/>
      <color rgb="FF00B0F0"/>
      <name val="TH SarabunPSK"/>
      <family val="2"/>
    </font>
    <font>
      <sz val="12.5"/>
      <color rgb="FF0070C0"/>
      <name val="TH SarabunPSK"/>
      <family val="2"/>
    </font>
    <font>
      <u/>
      <sz val="12.5"/>
      <color rgb="FF0070C0"/>
      <name val="TH SarabunPSK"/>
      <family val="2"/>
    </font>
    <font>
      <sz val="16"/>
      <color theme="1"/>
      <name val="TH SarabunPSK"/>
      <family val="2"/>
    </font>
    <font>
      <sz val="10"/>
      <color rgb="FFFF0000"/>
      <name val="TH SarabunPSK"/>
      <family val="2"/>
    </font>
    <font>
      <sz val="12.5"/>
      <color rgb="FF00B05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0" fontId="1" fillId="0" borderId="0"/>
    <xf numFmtId="0" fontId="13" fillId="0" borderId="0"/>
    <xf numFmtId="0" fontId="11" fillId="0" borderId="0"/>
    <xf numFmtId="0" fontId="14" fillId="0" borderId="24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93">
    <xf numFmtId="0" fontId="0" fillId="0" borderId="0" xfId="0"/>
    <xf numFmtId="0" fontId="5" fillId="0" borderId="3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right"/>
    </xf>
    <xf numFmtId="0" fontId="5" fillId="0" borderId="9" xfId="1" applyFont="1" applyBorder="1" applyAlignment="1">
      <alignment horizontal="right" vertical="center"/>
    </xf>
    <xf numFmtId="0" fontId="6" fillId="0" borderId="9" xfId="1" applyFont="1" applyBorder="1" applyAlignment="1">
      <alignment horizontal="centerContinuous" vertical="top"/>
    </xf>
    <xf numFmtId="0" fontId="5" fillId="0" borderId="9" xfId="1" applyFont="1" applyBorder="1" applyAlignment="1">
      <alignment horizontal="centerContinuous" vertical="top"/>
    </xf>
    <xf numFmtId="0" fontId="5" fillId="0" borderId="10" xfId="1" applyFont="1" applyBorder="1" applyAlignment="1">
      <alignment horizontal="centerContinuous" vertical="top"/>
    </xf>
    <xf numFmtId="0" fontId="15" fillId="2" borderId="2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wrapText="1"/>
    </xf>
    <xf numFmtId="0" fontId="18" fillId="2" borderId="5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vertical="top" wrapText="1"/>
    </xf>
    <xf numFmtId="0" fontId="20" fillId="0" borderId="4" xfId="0" applyNumberFormat="1" applyFont="1" applyFill="1" applyBorder="1" applyAlignment="1">
      <alignment vertical="top" wrapText="1"/>
    </xf>
    <xf numFmtId="0" fontId="22" fillId="0" borderId="26" xfId="0" applyNumberFormat="1" applyFont="1" applyFill="1" applyBorder="1" applyAlignment="1">
      <alignment vertical="top" wrapText="1"/>
    </xf>
    <xf numFmtId="0" fontId="23" fillId="0" borderId="27" xfId="0" applyNumberFormat="1" applyFont="1" applyFill="1" applyBorder="1" applyAlignment="1">
      <alignment vertical="top" wrapText="1"/>
    </xf>
    <xf numFmtId="0" fontId="19" fillId="0" borderId="27" xfId="0" applyNumberFormat="1" applyFont="1" applyFill="1" applyBorder="1" applyAlignment="1">
      <alignment vertical="top" wrapText="1"/>
    </xf>
    <xf numFmtId="0" fontId="25" fillId="0" borderId="27" xfId="0" applyNumberFormat="1" applyFont="1" applyFill="1" applyBorder="1" applyAlignment="1">
      <alignment vertical="top" wrapText="1"/>
    </xf>
    <xf numFmtId="0" fontId="19" fillId="0" borderId="29" xfId="0" applyNumberFormat="1" applyFont="1" applyFill="1" applyBorder="1" applyAlignment="1">
      <alignment vertical="top" wrapText="1"/>
    </xf>
    <xf numFmtId="0" fontId="19" fillId="0" borderId="30" xfId="0" applyNumberFormat="1" applyFont="1" applyFill="1" applyBorder="1" applyAlignment="1">
      <alignment vertical="top" wrapText="1"/>
    </xf>
    <xf numFmtId="0" fontId="23" fillId="3" borderId="27" xfId="0" applyNumberFormat="1" applyFont="1" applyFill="1" applyBorder="1" applyAlignment="1">
      <alignment vertical="top" wrapText="1"/>
    </xf>
    <xf numFmtId="0" fontId="16" fillId="0" borderId="27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vertical="top" wrapText="1"/>
    </xf>
    <xf numFmtId="0" fontId="16" fillId="0" borderId="30" xfId="0" applyNumberFormat="1" applyFont="1" applyFill="1" applyBorder="1" applyAlignment="1">
      <alignment vertical="top" wrapText="1"/>
    </xf>
    <xf numFmtId="0" fontId="19" fillId="3" borderId="27" xfId="0" applyNumberFormat="1" applyFont="1" applyFill="1" applyBorder="1" applyAlignment="1">
      <alignment vertical="top" wrapText="1"/>
    </xf>
    <xf numFmtId="0" fontId="8" fillId="0" borderId="27" xfId="0" applyNumberFormat="1" applyFont="1" applyFill="1" applyBorder="1" applyAlignment="1">
      <alignment vertical="top" wrapText="1"/>
    </xf>
    <xf numFmtId="0" fontId="19" fillId="0" borderId="27" xfId="0" quotePrefix="1" applyNumberFormat="1" applyFont="1" applyFill="1" applyBorder="1" applyAlignment="1">
      <alignment vertical="top" wrapText="1"/>
    </xf>
    <xf numFmtId="0" fontId="22" fillId="2" borderId="5" xfId="0" applyNumberFormat="1" applyFont="1" applyFill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vertical="top" wrapText="1"/>
    </xf>
    <xf numFmtId="0" fontId="22" fillId="0" borderId="5" xfId="0" applyNumberFormat="1" applyFont="1" applyFill="1" applyBorder="1" applyAlignment="1">
      <alignment vertical="top" wrapText="1"/>
    </xf>
    <xf numFmtId="0" fontId="22" fillId="0" borderId="23" xfId="0" applyNumberFormat="1" applyFont="1" applyFill="1" applyBorder="1" applyAlignment="1">
      <alignment vertical="top" wrapText="1"/>
    </xf>
    <xf numFmtId="0" fontId="16" fillId="0" borderId="16" xfId="0" applyNumberFormat="1" applyFont="1" applyFill="1" applyBorder="1" applyAlignment="1">
      <alignment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vertical="top" wrapText="1"/>
    </xf>
    <xf numFmtId="0" fontId="23" fillId="0" borderId="16" xfId="0" applyNumberFormat="1" applyFont="1" applyFill="1" applyBorder="1" applyAlignment="1">
      <alignment vertical="top" wrapText="1"/>
    </xf>
    <xf numFmtId="0" fontId="8" fillId="0" borderId="33" xfId="0" applyNumberFormat="1" applyFont="1" applyFill="1" applyBorder="1" applyAlignment="1">
      <alignment horizontal="center" vertical="top" wrapText="1"/>
    </xf>
    <xf numFmtId="0" fontId="4" fillId="0" borderId="34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Fill="1" applyBorder="1" applyAlignment="1">
      <alignment vertical="top" wrapText="1"/>
    </xf>
    <xf numFmtId="0" fontId="8" fillId="0" borderId="35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Fill="1" applyBorder="1" applyAlignment="1">
      <alignment horizontal="center" vertical="top" wrapText="1"/>
    </xf>
    <xf numFmtId="0" fontId="16" fillId="0" borderId="34" xfId="0" applyNumberFormat="1" applyFont="1" applyFill="1" applyBorder="1" applyAlignment="1">
      <alignment horizontal="center" vertical="top" wrapText="1"/>
    </xf>
    <xf numFmtId="0" fontId="17" fillId="0" borderId="34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19" fillId="0" borderId="35" xfId="0" applyNumberFormat="1" applyFont="1" applyFill="1" applyBorder="1" applyAlignment="1">
      <alignment horizontal="center" vertical="top" wrapText="1"/>
    </xf>
    <xf numFmtId="0" fontId="5" fillId="0" borderId="34" xfId="0" applyNumberFormat="1" applyFont="1" applyFill="1" applyBorder="1" applyAlignment="1">
      <alignment horizontal="center" vertical="top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25" fillId="0" borderId="34" xfId="0" applyNumberFormat="1" applyFont="1" applyFill="1" applyBorder="1" applyAlignment="1">
      <alignment horizontal="center" vertical="top" wrapText="1"/>
    </xf>
    <xf numFmtId="0" fontId="19" fillId="0" borderId="21" xfId="0" applyNumberFormat="1" applyFont="1" applyFill="1" applyBorder="1" applyAlignment="1">
      <alignment horizontal="center" vertical="top" wrapText="1"/>
    </xf>
    <xf numFmtId="0" fontId="22" fillId="0" borderId="34" xfId="0" applyNumberFormat="1" applyFont="1" applyFill="1" applyBorder="1" applyAlignment="1">
      <alignment horizontal="center" vertical="top" wrapText="1"/>
    </xf>
    <xf numFmtId="0" fontId="16" fillId="0" borderId="21" xfId="0" applyNumberFormat="1" applyFont="1" applyFill="1" applyBorder="1" applyAlignment="1">
      <alignment horizontal="center" vertical="top" wrapText="1"/>
    </xf>
    <xf numFmtId="0" fontId="19" fillId="0" borderId="34" xfId="0" applyNumberFormat="1" applyFont="1" applyFill="1" applyBorder="1" applyAlignment="1">
      <alignment vertical="top" wrapText="1"/>
    </xf>
    <xf numFmtId="0" fontId="19" fillId="0" borderId="37" xfId="0" applyNumberFormat="1" applyFont="1" applyFill="1" applyBorder="1" applyAlignment="1">
      <alignment horizontal="center" vertical="top" wrapText="1"/>
    </xf>
    <xf numFmtId="0" fontId="19" fillId="0" borderId="38" xfId="0" applyNumberFormat="1" applyFont="1" applyFill="1" applyBorder="1" applyAlignment="1">
      <alignment horizontal="center" vertical="top" wrapText="1"/>
    </xf>
    <xf numFmtId="0" fontId="19" fillId="0" borderId="36" xfId="0" applyNumberFormat="1" applyFont="1" applyFill="1" applyBorder="1" applyAlignment="1">
      <alignment horizontal="center" vertical="top" wrapText="1"/>
    </xf>
    <xf numFmtId="0" fontId="31" fillId="0" borderId="0" xfId="0" applyFont="1"/>
    <xf numFmtId="0" fontId="4" fillId="0" borderId="35" xfId="0" applyNumberFormat="1" applyFont="1" applyFill="1" applyBorder="1" applyAlignment="1">
      <alignment horizontal="center" vertical="top" wrapText="1"/>
    </xf>
    <xf numFmtId="0" fontId="32" fillId="0" borderId="0" xfId="0" applyFont="1"/>
    <xf numFmtId="0" fontId="5" fillId="0" borderId="3" xfId="1" applyFont="1" applyBorder="1" applyAlignment="1">
      <alignment horizontal="centerContinuous" vertical="top"/>
    </xf>
    <xf numFmtId="0" fontId="5" fillId="0" borderId="4" xfId="1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horizontal="center"/>
    </xf>
    <xf numFmtId="0" fontId="19" fillId="0" borderId="40" xfId="0" applyFont="1" applyBorder="1" applyAlignment="1">
      <alignment horizontal="center" vertical="top"/>
    </xf>
    <xf numFmtId="0" fontId="19" fillId="0" borderId="40" xfId="0" applyFont="1" applyBorder="1" applyAlignment="1">
      <alignment horizontal="center"/>
    </xf>
    <xf numFmtId="0" fontId="8" fillId="0" borderId="4" xfId="1" applyNumberFormat="1" applyFont="1" applyFill="1" applyBorder="1" applyAlignment="1">
      <alignment horizontal="center" vertical="top" wrapText="1"/>
    </xf>
    <xf numFmtId="0" fontId="21" fillId="0" borderId="16" xfId="0" applyNumberFormat="1" applyFont="1" applyFill="1" applyBorder="1" applyAlignment="1">
      <alignment vertical="top" wrapText="1"/>
    </xf>
    <xf numFmtId="0" fontId="21" fillId="0" borderId="31" xfId="0" applyNumberFormat="1" applyFont="1" applyFill="1" applyBorder="1" applyAlignment="1">
      <alignment vertical="top" wrapText="1"/>
    </xf>
    <xf numFmtId="0" fontId="21" fillId="0" borderId="32" xfId="0" applyNumberFormat="1" applyFont="1" applyFill="1" applyBorder="1" applyAlignment="1">
      <alignment vertical="top" wrapText="1"/>
    </xf>
    <xf numFmtId="0" fontId="21" fillId="0" borderId="15" xfId="0" applyNumberFormat="1" applyFont="1" applyFill="1" applyBorder="1" applyAlignment="1">
      <alignment vertical="top" wrapText="1"/>
    </xf>
    <xf numFmtId="0" fontId="30" fillId="0" borderId="14" xfId="1" applyNumberFormat="1" applyFont="1" applyFill="1" applyBorder="1" applyAlignment="1">
      <alignment vertical="top" wrapText="1"/>
    </xf>
    <xf numFmtId="0" fontId="30" fillId="0" borderId="16" xfId="0" applyNumberFormat="1" applyFont="1" applyFill="1" applyBorder="1" applyAlignment="1">
      <alignment vertical="top" wrapText="1"/>
    </xf>
    <xf numFmtId="0" fontId="30" fillId="0" borderId="15" xfId="0" applyNumberFormat="1" applyFont="1" applyFill="1" applyBorder="1" applyAlignment="1">
      <alignment vertical="top" wrapText="1"/>
    </xf>
    <xf numFmtId="0" fontId="30" fillId="0" borderId="14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 horizontal="center" vertical="top"/>
    </xf>
    <xf numFmtId="0" fontId="33" fillId="0" borderId="0" xfId="0" applyFont="1"/>
    <xf numFmtId="0" fontId="19" fillId="0" borderId="22" xfId="0" applyFont="1" applyBorder="1" applyAlignment="1">
      <alignment horizontal="center" vertical="top"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0" fontId="23" fillId="0" borderId="26" xfId="0" applyNumberFormat="1" applyFont="1" applyFill="1" applyBorder="1" applyAlignment="1">
      <alignment vertical="top" wrapText="1"/>
    </xf>
    <xf numFmtId="0" fontId="16" fillId="0" borderId="35" xfId="0" applyNumberFormat="1" applyFont="1" applyFill="1" applyBorder="1" applyAlignment="1">
      <alignment horizontal="center" vertical="top" wrapText="1"/>
    </xf>
    <xf numFmtId="0" fontId="8" fillId="0" borderId="25" xfId="1" applyNumberFormat="1" applyFont="1" applyFill="1" applyBorder="1" applyAlignment="1">
      <alignment horizontal="center" vertical="top" wrapText="1"/>
    </xf>
    <xf numFmtId="0" fontId="8" fillId="0" borderId="15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15" xfId="5" applyNumberFormat="1" applyFont="1" applyFill="1" applyBorder="1" applyAlignment="1">
      <alignment vertical="top" wrapText="1"/>
    </xf>
    <xf numFmtId="0" fontId="8" fillId="0" borderId="13" xfId="5" applyNumberFormat="1" applyFont="1" applyFill="1" applyBorder="1" applyAlignment="1">
      <alignment vertical="top" wrapText="1"/>
    </xf>
    <xf numFmtId="0" fontId="5" fillId="0" borderId="22" xfId="0" applyNumberFormat="1" applyFont="1" applyFill="1" applyBorder="1" applyAlignment="1">
      <alignment vertical="top" wrapText="1"/>
    </xf>
    <xf numFmtId="0" fontId="21" fillId="0" borderId="5" xfId="0" applyNumberFormat="1" applyFont="1" applyFill="1" applyBorder="1" applyAlignment="1">
      <alignment vertical="top" wrapText="1"/>
    </xf>
    <xf numFmtId="0" fontId="21" fillId="0" borderId="28" xfId="0" applyNumberFormat="1" applyFont="1" applyFill="1" applyBorder="1" applyAlignment="1">
      <alignment vertical="top" wrapText="1"/>
    </xf>
    <xf numFmtId="0" fontId="21" fillId="0" borderId="14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center" vertical="top"/>
    </xf>
    <xf numFmtId="0" fontId="8" fillId="0" borderId="41" xfId="0" applyNumberFormat="1" applyFont="1" applyFill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2" xfId="0" applyFont="1" applyBorder="1" applyAlignment="1">
      <alignment horizontal="center" vertical="top"/>
    </xf>
    <xf numFmtId="0" fontId="34" fillId="0" borderId="0" xfId="0" applyFont="1"/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9" fillId="0" borderId="23" xfId="0" applyNumberFormat="1" applyFont="1" applyFill="1" applyBorder="1" applyAlignment="1">
      <alignment vertical="top" wrapText="1"/>
    </xf>
    <xf numFmtId="0" fontId="30" fillId="0" borderId="5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39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9" fillId="0" borderId="18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3" fillId="0" borderId="0" xfId="1" applyFont="1" applyBorder="1" applyAlignment="1">
      <alignment horizontal="center"/>
    </xf>
    <xf numFmtId="0" fontId="5" fillId="0" borderId="6" xfId="1" applyFont="1" applyBorder="1" applyAlignment="1">
      <alignment horizontal="center" vertical="top"/>
    </xf>
    <xf numFmtId="0" fontId="19" fillId="0" borderId="5" xfId="0" applyFont="1" applyBorder="1" applyAlignment="1">
      <alignment vertical="top"/>
    </xf>
    <xf numFmtId="0" fontId="8" fillId="0" borderId="14" xfId="0" applyNumberFormat="1" applyFont="1" applyFill="1" applyBorder="1" applyAlignment="1">
      <alignment vertical="top" wrapText="1"/>
    </xf>
    <xf numFmtId="0" fontId="5" fillId="0" borderId="44" xfId="0" applyNumberFormat="1" applyFont="1" applyFill="1" applyBorder="1" applyAlignment="1">
      <alignment vertical="top" wrapText="1"/>
    </xf>
    <xf numFmtId="0" fontId="8" fillId="0" borderId="45" xfId="0" applyNumberFormat="1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vertical="top" wrapText="1"/>
    </xf>
    <xf numFmtId="0" fontId="8" fillId="0" borderId="39" xfId="0" applyNumberFormat="1" applyFont="1" applyFill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/>
    </xf>
    <xf numFmtId="0" fontId="19" fillId="4" borderId="15" xfId="0" applyFont="1" applyFill="1" applyBorder="1" applyAlignment="1">
      <alignment horizontal="center" vertical="top"/>
    </xf>
    <xf numFmtId="0" fontId="19" fillId="4" borderId="15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vertical="top"/>
    </xf>
    <xf numFmtId="0" fontId="8" fillId="4" borderId="15" xfId="0" applyFont="1" applyFill="1" applyBorder="1" applyAlignment="1">
      <alignment horizontal="center" vertical="top"/>
    </xf>
    <xf numFmtId="0" fontId="19" fillId="4" borderId="22" xfId="0" applyFont="1" applyFill="1" applyBorder="1" applyAlignment="1">
      <alignment horizontal="center" vertical="top"/>
    </xf>
    <xf numFmtId="0" fontId="19" fillId="4" borderId="22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vertical="top"/>
    </xf>
    <xf numFmtId="0" fontId="23" fillId="0" borderId="49" xfId="0" applyNumberFormat="1" applyFont="1" applyFill="1" applyBorder="1" applyAlignment="1">
      <alignment vertical="top" wrapText="1"/>
    </xf>
    <xf numFmtId="0" fontId="8" fillId="0" borderId="15" xfId="1" applyNumberFormat="1" applyFont="1" applyFill="1" applyBorder="1" applyAlignment="1">
      <alignment vertical="top" wrapText="1"/>
    </xf>
    <xf numFmtId="0" fontId="8" fillId="0" borderId="34" xfId="1" applyNumberFormat="1" applyFont="1" applyFill="1" applyBorder="1" applyAlignment="1">
      <alignment horizontal="center" vertical="top" wrapText="1"/>
    </xf>
    <xf numFmtId="0" fontId="19" fillId="0" borderId="0" xfId="0" applyFont="1"/>
    <xf numFmtId="49" fontId="19" fillId="0" borderId="0" xfId="0" applyNumberFormat="1" applyFont="1"/>
    <xf numFmtId="0" fontId="8" fillId="0" borderId="0" xfId="0" applyFont="1"/>
    <xf numFmtId="0" fontId="19" fillId="0" borderId="0" xfId="0" applyFont="1" applyFill="1"/>
    <xf numFmtId="0" fontId="40" fillId="0" borderId="0" xfId="0" applyFont="1" applyFill="1" applyAlignment="1">
      <alignment vertical="top"/>
    </xf>
    <xf numFmtId="0" fontId="19" fillId="3" borderId="15" xfId="0" applyFont="1" applyFill="1" applyBorder="1" applyAlignment="1">
      <alignment horizontal="center" vertical="top"/>
    </xf>
    <xf numFmtId="0" fontId="19" fillId="3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Continuous" vertical="top"/>
    </xf>
    <xf numFmtId="0" fontId="5" fillId="0" borderId="9" xfId="1" applyFont="1" applyFill="1" applyBorder="1" applyAlignment="1">
      <alignment horizontal="centerContinuous" vertical="top"/>
    </xf>
    <xf numFmtId="0" fontId="19" fillId="0" borderId="40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31" fillId="0" borderId="0" xfId="0" applyFont="1" applyFill="1" applyAlignment="1">
      <alignment vertical="top"/>
    </xf>
    <xf numFmtId="0" fontId="31" fillId="0" borderId="0" xfId="0" applyFont="1" applyFill="1"/>
    <xf numFmtId="2" fontId="19" fillId="4" borderId="15" xfId="0" applyNumberFormat="1" applyFont="1" applyFill="1" applyBorder="1" applyAlignment="1">
      <alignment horizontal="center" vertical="top"/>
    </xf>
    <xf numFmtId="0" fontId="5" fillId="0" borderId="46" xfId="1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6" fillId="0" borderId="14" xfId="1" applyNumberFormat="1" applyFont="1" applyFill="1" applyBorder="1" applyAlignment="1">
      <alignment horizontal="center" vertical="top" wrapText="1"/>
    </xf>
    <xf numFmtId="0" fontId="6" fillId="0" borderId="50" xfId="1" applyNumberFormat="1" applyFont="1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 wrapText="1"/>
    </xf>
    <xf numFmtId="0" fontId="28" fillId="0" borderId="11" xfId="0" applyNumberFormat="1" applyFont="1" applyFill="1" applyBorder="1" applyAlignment="1">
      <alignment horizontal="center" vertical="top" wrapText="1"/>
    </xf>
    <xf numFmtId="0" fontId="28" fillId="0" borderId="12" xfId="0" applyNumberFormat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3">
    <cellStyle name="Comma 2" xfId="7"/>
    <cellStyle name="Comma 2 2" xfId="8"/>
    <cellStyle name="Comma 2 2 2" xfId="2"/>
    <cellStyle name="Comma 2 3" xfId="6"/>
    <cellStyle name="Comma 3" xfId="9"/>
    <cellStyle name="Comma 3 2" xfId="10"/>
    <cellStyle name="Comma 3 2 2" xfId="11"/>
    <cellStyle name="Comma 4" xfId="12"/>
    <cellStyle name="Normal" xfId="0" builtinId="0"/>
    <cellStyle name="Normal 10" xfId="13"/>
    <cellStyle name="Normal 13" xfId="14"/>
    <cellStyle name="Normal 2" xfId="15"/>
    <cellStyle name="Normal 2 2" xfId="1"/>
    <cellStyle name="Normal 3" xfId="3"/>
    <cellStyle name="Normal 4" xfId="16"/>
    <cellStyle name="Normal 4 2" xfId="17"/>
    <cellStyle name="Normal 5" xfId="18"/>
    <cellStyle name="Style 1" xfId="19"/>
    <cellStyle name="เครื่องหมายจุลภาค 2" xfId="20"/>
    <cellStyle name="เครื่องหมายจุลภาค 2 2" xfId="4"/>
    <cellStyle name="ปกติ 2" xfId="21"/>
    <cellStyle name="ปกติ 2 2" xfId="5"/>
    <cellStyle name="เปอร์เซ็นต์ 2" xfId="22"/>
  </cellStyles>
  <dxfs count="78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01_cent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10_cente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11_cente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12_cen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02_cen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03_cent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04_cen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05_cen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06_cent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07_cent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08_cente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5_01_09_ce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H131">
            <v>26239</v>
          </cell>
        </row>
        <row r="202">
          <cell r="H202">
            <v>0</v>
          </cell>
        </row>
        <row r="210">
          <cell r="H210">
            <v>0</v>
          </cell>
        </row>
        <row r="215">
          <cell r="H21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1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7</v>
          </cell>
        </row>
        <row r="246">
          <cell r="H246">
            <v>0</v>
          </cell>
        </row>
        <row r="248">
          <cell r="H248">
            <v>15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8">
          <cell r="H258">
            <v>26239</v>
          </cell>
        </row>
        <row r="260">
          <cell r="H260">
            <v>0</v>
          </cell>
        </row>
        <row r="261">
          <cell r="H26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W131">
            <v>26063</v>
          </cell>
        </row>
        <row r="202">
          <cell r="W202">
            <v>0</v>
          </cell>
        </row>
        <row r="210">
          <cell r="W210">
            <v>0</v>
          </cell>
        </row>
        <row r="215">
          <cell r="W21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1</v>
          </cell>
        </row>
        <row r="241">
          <cell r="W241">
            <v>10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135</v>
          </cell>
        </row>
        <row r="246">
          <cell r="W246">
            <v>0</v>
          </cell>
        </row>
        <row r="248">
          <cell r="W248">
            <v>76</v>
          </cell>
        </row>
        <row r="253">
          <cell r="W253">
            <v>0</v>
          </cell>
        </row>
        <row r="254">
          <cell r="W254">
            <v>16</v>
          </cell>
        </row>
        <row r="255">
          <cell r="W255">
            <v>32</v>
          </cell>
        </row>
        <row r="258">
          <cell r="W258">
            <v>26063</v>
          </cell>
        </row>
        <row r="260">
          <cell r="W260">
            <v>1</v>
          </cell>
        </row>
        <row r="261">
          <cell r="W26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X131">
            <v>29996</v>
          </cell>
        </row>
        <row r="202">
          <cell r="X202">
            <v>0</v>
          </cell>
        </row>
        <row r="210">
          <cell r="X210">
            <v>0</v>
          </cell>
        </row>
        <row r="215">
          <cell r="X215">
            <v>0</v>
          </cell>
        </row>
        <row r="236">
          <cell r="X236">
            <v>1</v>
          </cell>
        </row>
        <row r="237">
          <cell r="X237">
            <v>0</v>
          </cell>
        </row>
        <row r="238">
          <cell r="X238">
            <v>1</v>
          </cell>
        </row>
        <row r="239">
          <cell r="X239">
            <v>1</v>
          </cell>
        </row>
        <row r="241">
          <cell r="X241">
            <v>10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6">
          <cell r="X246">
            <v>0</v>
          </cell>
        </row>
        <row r="248">
          <cell r="X248">
            <v>80</v>
          </cell>
        </row>
        <row r="253">
          <cell r="X253">
            <v>0</v>
          </cell>
        </row>
        <row r="254">
          <cell r="X254">
            <v>6</v>
          </cell>
        </row>
        <row r="255">
          <cell r="X255">
            <v>12</v>
          </cell>
        </row>
        <row r="258">
          <cell r="X258">
            <v>29996</v>
          </cell>
        </row>
        <row r="260">
          <cell r="X260">
            <v>2</v>
          </cell>
        </row>
        <row r="261">
          <cell r="X26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Y131">
            <v>21150</v>
          </cell>
        </row>
        <row r="202">
          <cell r="Y202">
            <v>0</v>
          </cell>
        </row>
        <row r="210">
          <cell r="Y210">
            <v>0</v>
          </cell>
        </row>
        <row r="215">
          <cell r="Y215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1</v>
          </cell>
        </row>
        <row r="239">
          <cell r="Y239">
            <v>1</v>
          </cell>
        </row>
        <row r="241">
          <cell r="Y241">
            <v>30</v>
          </cell>
        </row>
        <row r="242">
          <cell r="Y242">
            <v>0</v>
          </cell>
        </row>
        <row r="243">
          <cell r="Y243">
            <v>30</v>
          </cell>
        </row>
        <row r="244">
          <cell r="Y244">
            <v>42</v>
          </cell>
        </row>
        <row r="246">
          <cell r="Y246">
            <v>0</v>
          </cell>
        </row>
        <row r="248">
          <cell r="Y248">
            <v>41</v>
          </cell>
        </row>
        <row r="253">
          <cell r="Y253">
            <v>1</v>
          </cell>
        </row>
        <row r="254">
          <cell r="Y254">
            <v>9</v>
          </cell>
        </row>
        <row r="255">
          <cell r="Y255">
            <v>21</v>
          </cell>
        </row>
        <row r="258">
          <cell r="Y258">
            <v>21150</v>
          </cell>
        </row>
        <row r="260">
          <cell r="Y260">
            <v>0</v>
          </cell>
        </row>
        <row r="261">
          <cell r="Y2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I131">
            <v>24258</v>
          </cell>
        </row>
        <row r="202">
          <cell r="I202">
            <v>0</v>
          </cell>
        </row>
        <row r="210">
          <cell r="I210">
            <v>0</v>
          </cell>
        </row>
        <row r="215">
          <cell r="I21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1</v>
          </cell>
        </row>
        <row r="239">
          <cell r="I239">
            <v>1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59</v>
          </cell>
        </row>
        <row r="246">
          <cell r="I246">
            <v>0</v>
          </cell>
        </row>
        <row r="248">
          <cell r="I248">
            <v>30</v>
          </cell>
        </row>
        <row r="253">
          <cell r="I253">
            <v>3</v>
          </cell>
        </row>
        <row r="254">
          <cell r="I254">
            <v>20</v>
          </cell>
        </row>
        <row r="255">
          <cell r="I255">
            <v>48</v>
          </cell>
        </row>
        <row r="258">
          <cell r="I258">
            <v>24258</v>
          </cell>
        </row>
        <row r="260">
          <cell r="I260">
            <v>0</v>
          </cell>
        </row>
        <row r="261">
          <cell r="I26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J131">
            <v>22599</v>
          </cell>
        </row>
        <row r="202">
          <cell r="J202">
            <v>0</v>
          </cell>
        </row>
        <row r="210">
          <cell r="J210">
            <v>0</v>
          </cell>
        </row>
        <row r="215">
          <cell r="J21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2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29</v>
          </cell>
        </row>
        <row r="244">
          <cell r="J244">
            <v>86</v>
          </cell>
        </row>
        <row r="246">
          <cell r="J246">
            <v>0</v>
          </cell>
        </row>
        <row r="248">
          <cell r="J248">
            <v>15596</v>
          </cell>
        </row>
        <row r="253">
          <cell r="J253">
            <v>0</v>
          </cell>
        </row>
        <row r="254">
          <cell r="J254">
            <v>18</v>
          </cell>
        </row>
        <row r="255">
          <cell r="J255">
            <v>16</v>
          </cell>
        </row>
        <row r="258">
          <cell r="J258">
            <v>22599</v>
          </cell>
        </row>
        <row r="260">
          <cell r="J260">
            <v>0</v>
          </cell>
        </row>
        <row r="261">
          <cell r="J26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M131">
            <v>19800</v>
          </cell>
        </row>
        <row r="202">
          <cell r="M202">
            <v>0</v>
          </cell>
        </row>
        <row r="210">
          <cell r="M210">
            <v>0</v>
          </cell>
        </row>
        <row r="215">
          <cell r="M215">
            <v>1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>
            <v>0</v>
          </cell>
        </row>
        <row r="239">
          <cell r="M239">
            <v>1</v>
          </cell>
        </row>
        <row r="241">
          <cell r="M241">
            <v>0</v>
          </cell>
        </row>
        <row r="242">
          <cell r="M242">
            <v>0</v>
          </cell>
        </row>
        <row r="243">
          <cell r="M243">
            <v>0</v>
          </cell>
        </row>
        <row r="244">
          <cell r="M244">
            <v>0</v>
          </cell>
        </row>
        <row r="246">
          <cell r="M246">
            <v>0</v>
          </cell>
        </row>
        <row r="248">
          <cell r="M248">
            <v>2267</v>
          </cell>
        </row>
        <row r="253">
          <cell r="M253">
            <v>0</v>
          </cell>
        </row>
        <row r="254">
          <cell r="M254">
            <v>16</v>
          </cell>
        </row>
        <row r="255">
          <cell r="M255">
            <v>10</v>
          </cell>
        </row>
        <row r="258">
          <cell r="M258">
            <v>19800</v>
          </cell>
        </row>
        <row r="260">
          <cell r="M260">
            <v>0</v>
          </cell>
        </row>
        <row r="261">
          <cell r="M26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N131">
            <v>24930</v>
          </cell>
        </row>
        <row r="202">
          <cell r="N202">
            <v>0</v>
          </cell>
        </row>
        <row r="210">
          <cell r="N210">
            <v>0</v>
          </cell>
        </row>
        <row r="215">
          <cell r="N215">
            <v>1</v>
          </cell>
        </row>
        <row r="236">
          <cell r="N236">
            <v>0</v>
          </cell>
        </row>
        <row r="237">
          <cell r="N237">
            <v>1</v>
          </cell>
        </row>
        <row r="238">
          <cell r="N238">
            <v>1</v>
          </cell>
        </row>
        <row r="239">
          <cell r="N239">
            <v>1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6">
          <cell r="N246">
            <v>0</v>
          </cell>
        </row>
        <row r="248">
          <cell r="N248">
            <v>0</v>
          </cell>
        </row>
        <row r="253">
          <cell r="N253">
            <v>1</v>
          </cell>
        </row>
        <row r="254">
          <cell r="N254">
            <v>16</v>
          </cell>
        </row>
        <row r="255">
          <cell r="N255">
            <v>47</v>
          </cell>
        </row>
        <row r="258">
          <cell r="N258">
            <v>24930</v>
          </cell>
        </row>
        <row r="260">
          <cell r="N260">
            <v>1</v>
          </cell>
        </row>
        <row r="261">
          <cell r="N26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O131">
            <v>20242</v>
          </cell>
        </row>
        <row r="202">
          <cell r="O202">
            <v>0</v>
          </cell>
        </row>
        <row r="210">
          <cell r="O210">
            <v>0</v>
          </cell>
        </row>
        <row r="215">
          <cell r="O215">
            <v>0</v>
          </cell>
        </row>
        <row r="236">
          <cell r="O236">
            <v>1</v>
          </cell>
        </row>
        <row r="237">
          <cell r="O237">
            <v>0</v>
          </cell>
        </row>
        <row r="238">
          <cell r="O238">
            <v>0</v>
          </cell>
        </row>
        <row r="239">
          <cell r="O239">
            <v>1</v>
          </cell>
        </row>
        <row r="241">
          <cell r="O241">
            <v>11</v>
          </cell>
        </row>
        <row r="242">
          <cell r="O242">
            <v>15</v>
          </cell>
        </row>
        <row r="243">
          <cell r="O243">
            <v>30</v>
          </cell>
        </row>
        <row r="244">
          <cell r="O244">
            <v>11</v>
          </cell>
        </row>
        <row r="246">
          <cell r="O246">
            <v>0</v>
          </cell>
        </row>
        <row r="248">
          <cell r="O248">
            <v>0</v>
          </cell>
        </row>
        <row r="253">
          <cell r="O253">
            <v>0</v>
          </cell>
        </row>
        <row r="254">
          <cell r="O254">
            <v>8</v>
          </cell>
        </row>
        <row r="255">
          <cell r="O255">
            <v>23</v>
          </cell>
        </row>
        <row r="258">
          <cell r="O258">
            <v>20242</v>
          </cell>
        </row>
        <row r="260">
          <cell r="O260">
            <v>0</v>
          </cell>
        </row>
        <row r="261">
          <cell r="O26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R131">
            <v>19455</v>
          </cell>
        </row>
        <row r="202">
          <cell r="R202">
            <v>0</v>
          </cell>
        </row>
        <row r="210">
          <cell r="R210">
            <v>0</v>
          </cell>
        </row>
        <row r="215">
          <cell r="R215">
            <v>0</v>
          </cell>
        </row>
        <row r="236">
          <cell r="R236">
            <v>0</v>
          </cell>
        </row>
        <row r="237">
          <cell r="R237">
            <v>0</v>
          </cell>
        </row>
        <row r="238">
          <cell r="R238">
            <v>1</v>
          </cell>
        </row>
        <row r="239">
          <cell r="R239">
            <v>1</v>
          </cell>
        </row>
        <row r="241">
          <cell r="R241">
            <v>0</v>
          </cell>
        </row>
        <row r="242">
          <cell r="R242">
            <v>0</v>
          </cell>
        </row>
        <row r="243">
          <cell r="R243">
            <v>0</v>
          </cell>
        </row>
        <row r="244">
          <cell r="R244">
            <v>87</v>
          </cell>
        </row>
        <row r="246">
          <cell r="R246">
            <v>0</v>
          </cell>
        </row>
        <row r="248">
          <cell r="R248">
            <v>0</v>
          </cell>
        </row>
        <row r="253">
          <cell r="R253">
            <v>2</v>
          </cell>
        </row>
        <row r="254">
          <cell r="R254">
            <v>16</v>
          </cell>
        </row>
        <row r="255">
          <cell r="R255">
            <v>41</v>
          </cell>
        </row>
        <row r="258">
          <cell r="R258">
            <v>19455</v>
          </cell>
        </row>
        <row r="260">
          <cell r="R260">
            <v>0</v>
          </cell>
        </row>
        <row r="261">
          <cell r="R26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S131">
            <v>23445</v>
          </cell>
        </row>
        <row r="202">
          <cell r="S202">
            <v>0</v>
          </cell>
        </row>
        <row r="210">
          <cell r="S210">
            <v>0</v>
          </cell>
        </row>
        <row r="215">
          <cell r="S215">
            <v>0</v>
          </cell>
        </row>
        <row r="236">
          <cell r="S236">
            <v>0</v>
          </cell>
        </row>
        <row r="237">
          <cell r="S237">
            <v>0</v>
          </cell>
        </row>
        <row r="238">
          <cell r="S238">
            <v>0</v>
          </cell>
        </row>
        <row r="239">
          <cell r="S239">
            <v>1</v>
          </cell>
        </row>
        <row r="241">
          <cell r="S241">
            <v>23</v>
          </cell>
        </row>
        <row r="242">
          <cell r="S242">
            <v>0</v>
          </cell>
        </row>
        <row r="243">
          <cell r="S243">
            <v>0</v>
          </cell>
        </row>
        <row r="244">
          <cell r="S244">
            <v>212</v>
          </cell>
        </row>
        <row r="246">
          <cell r="S246">
            <v>0</v>
          </cell>
        </row>
        <row r="248">
          <cell r="S248">
            <v>7000</v>
          </cell>
        </row>
        <row r="253">
          <cell r="S253">
            <v>0</v>
          </cell>
        </row>
        <row r="254">
          <cell r="S254">
            <v>14</v>
          </cell>
        </row>
        <row r="255">
          <cell r="S255">
            <v>35</v>
          </cell>
        </row>
        <row r="258">
          <cell r="S258">
            <v>23445</v>
          </cell>
        </row>
        <row r="260">
          <cell r="S260">
            <v>0</v>
          </cell>
        </row>
        <row r="261">
          <cell r="S26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enter"/>
    </sheetNames>
    <sheetDataSet>
      <sheetData sheetId="0">
        <row r="131">
          <cell r="T131">
            <v>27112</v>
          </cell>
        </row>
        <row r="202">
          <cell r="T202">
            <v>0</v>
          </cell>
        </row>
        <row r="210">
          <cell r="T210">
            <v>0</v>
          </cell>
        </row>
        <row r="215">
          <cell r="T21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1</v>
          </cell>
        </row>
        <row r="239">
          <cell r="T239">
            <v>2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29</v>
          </cell>
        </row>
        <row r="244">
          <cell r="T244">
            <v>121</v>
          </cell>
        </row>
        <row r="246">
          <cell r="T246">
            <v>0</v>
          </cell>
        </row>
        <row r="248">
          <cell r="T248">
            <v>2741</v>
          </cell>
        </row>
        <row r="253">
          <cell r="T253">
            <v>0</v>
          </cell>
        </row>
        <row r="254">
          <cell r="T254">
            <v>24</v>
          </cell>
        </row>
        <row r="255">
          <cell r="T255">
            <v>13</v>
          </cell>
        </row>
        <row r="258">
          <cell r="T258">
            <v>27112</v>
          </cell>
        </row>
        <row r="260">
          <cell r="T260">
            <v>1</v>
          </cell>
        </row>
        <row r="261">
          <cell r="T2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5"/>
  <sheetViews>
    <sheetView tabSelected="1" topLeftCell="C1" zoomScaleNormal="100" zoomScalePageLayoutView="120" workbookViewId="0">
      <pane ySplit="54" topLeftCell="A238" activePane="bottomLeft" state="frozen"/>
      <selection pane="bottomLeft" activeCell="N241" sqref="N241"/>
    </sheetView>
  </sheetViews>
  <sheetFormatPr defaultRowHeight="17.25"/>
  <cols>
    <col min="1" max="1" width="6.5" style="64" customWidth="1"/>
    <col min="2" max="2" width="40.75" style="64" customWidth="1"/>
    <col min="3" max="3" width="9" style="64" customWidth="1"/>
    <col min="4" max="4" width="9" style="169" customWidth="1"/>
    <col min="5" max="5" width="9" style="69" customWidth="1"/>
    <col min="6" max="7" width="6.625" style="69" customWidth="1"/>
    <col min="8" max="10" width="5.625" style="69" customWidth="1"/>
    <col min="11" max="12" width="6.625" style="69" customWidth="1"/>
    <col min="13" max="15" width="5.625" style="69" customWidth="1"/>
    <col min="16" max="17" width="6.625" style="69" customWidth="1"/>
    <col min="18" max="20" width="5.625" style="69" customWidth="1"/>
    <col min="21" max="21" width="6.625" style="64" customWidth="1"/>
    <col min="22" max="22" width="6.625" style="69" customWidth="1"/>
    <col min="23" max="25" width="5.625" style="69" customWidth="1"/>
    <col min="26" max="26" width="4.5" style="115" customWidth="1"/>
    <col min="27" max="16384" width="9" style="64"/>
  </cols>
  <sheetData>
    <row r="1" spans="1:27" s="66" customFormat="1" ht="2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26"/>
      <c r="W1" s="126"/>
      <c r="X1" s="126"/>
      <c r="Y1" s="126"/>
      <c r="Z1" s="119"/>
      <c r="AA1" s="149"/>
    </row>
    <row r="2" spans="1:27" s="66" customFormat="1" ht="21">
      <c r="A2" s="184" t="s">
        <v>389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26"/>
      <c r="W2" s="126"/>
      <c r="X2" s="126"/>
      <c r="Y2" s="126"/>
      <c r="Z2" s="119"/>
      <c r="AA2" s="149"/>
    </row>
    <row r="3" spans="1:27">
      <c r="A3" s="185" t="s">
        <v>1</v>
      </c>
      <c r="B3" s="108"/>
      <c r="C3" s="1" t="s">
        <v>2</v>
      </c>
      <c r="D3" s="165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2"/>
      <c r="V3" s="67"/>
      <c r="W3" s="67"/>
      <c r="X3" s="67"/>
      <c r="Y3" s="67"/>
      <c r="AA3" s="149"/>
    </row>
    <row r="4" spans="1:27" ht="17.25" customHeight="1">
      <c r="A4" s="186"/>
      <c r="B4" s="106" t="s">
        <v>3</v>
      </c>
      <c r="C4" s="188" t="s">
        <v>4</v>
      </c>
      <c r="D4" s="189" t="s">
        <v>362</v>
      </c>
      <c r="E4" s="191" t="s">
        <v>363</v>
      </c>
      <c r="F4" s="68" t="s">
        <v>5</v>
      </c>
      <c r="G4" s="68" t="s">
        <v>361</v>
      </c>
      <c r="H4" s="172">
        <v>2555</v>
      </c>
      <c r="I4" s="173"/>
      <c r="J4" s="174"/>
      <c r="K4" s="68" t="s">
        <v>6</v>
      </c>
      <c r="L4" s="68" t="s">
        <v>361</v>
      </c>
      <c r="M4" s="172">
        <v>2556</v>
      </c>
      <c r="N4" s="173"/>
      <c r="O4" s="174"/>
      <c r="P4" s="68" t="s">
        <v>7</v>
      </c>
      <c r="Q4" s="68" t="s">
        <v>361</v>
      </c>
      <c r="R4" s="172">
        <v>2556</v>
      </c>
      <c r="S4" s="173"/>
      <c r="T4" s="174"/>
      <c r="U4" s="106" t="s">
        <v>8</v>
      </c>
      <c r="V4" s="68" t="s">
        <v>361</v>
      </c>
      <c r="W4" s="172">
        <v>2556</v>
      </c>
      <c r="X4" s="173"/>
      <c r="Y4" s="174"/>
      <c r="AA4" s="149"/>
    </row>
    <row r="5" spans="1:27">
      <c r="A5" s="187"/>
      <c r="B5" s="107" t="s">
        <v>9</v>
      </c>
      <c r="C5" s="187"/>
      <c r="D5" s="190"/>
      <c r="E5" s="192"/>
      <c r="F5" s="109" t="s">
        <v>10</v>
      </c>
      <c r="G5" s="127" t="s">
        <v>10</v>
      </c>
      <c r="H5" s="136" t="s">
        <v>364</v>
      </c>
      <c r="I5" s="136" t="s">
        <v>365</v>
      </c>
      <c r="J5" s="136" t="s">
        <v>366</v>
      </c>
      <c r="K5" s="109" t="s">
        <v>11</v>
      </c>
      <c r="L5" s="127" t="s">
        <v>11</v>
      </c>
      <c r="M5" s="136" t="s">
        <v>367</v>
      </c>
      <c r="N5" s="136" t="s">
        <v>368</v>
      </c>
      <c r="O5" s="136" t="s">
        <v>369</v>
      </c>
      <c r="P5" s="109" t="s">
        <v>12</v>
      </c>
      <c r="Q5" s="127" t="s">
        <v>12</v>
      </c>
      <c r="R5" s="136" t="s">
        <v>370</v>
      </c>
      <c r="S5" s="136" t="s">
        <v>371</v>
      </c>
      <c r="T5" s="136" t="s">
        <v>372</v>
      </c>
      <c r="U5" s="3" t="s">
        <v>13</v>
      </c>
      <c r="V5" s="127" t="s">
        <v>13</v>
      </c>
      <c r="W5" s="136" t="s">
        <v>390</v>
      </c>
      <c r="X5" s="136" t="s">
        <v>373</v>
      </c>
      <c r="Y5" s="136" t="s">
        <v>374</v>
      </c>
      <c r="AA5" s="149"/>
    </row>
    <row r="6" spans="1:27" ht="18" hidden="1" thickBot="1">
      <c r="A6" s="4"/>
      <c r="B6" s="178" t="s">
        <v>14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  <c r="R6" s="179"/>
      <c r="S6" s="179"/>
      <c r="T6" s="179"/>
      <c r="U6" s="179"/>
      <c r="V6" s="134"/>
      <c r="W6" s="134"/>
      <c r="X6" s="134"/>
      <c r="Y6" s="134"/>
      <c r="Z6" s="128"/>
      <c r="AA6" s="149"/>
    </row>
    <row r="7" spans="1:27" ht="18.75" hidden="1" thickTop="1" thickBot="1">
      <c r="A7" s="5"/>
      <c r="B7" s="6" t="s">
        <v>15</v>
      </c>
      <c r="C7" s="7"/>
      <c r="D7" s="16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128"/>
      <c r="AA7" s="149"/>
    </row>
    <row r="8" spans="1:27" ht="35.25" hidden="1" thickTop="1">
      <c r="A8" s="92" t="s">
        <v>16</v>
      </c>
      <c r="B8" s="9" t="s">
        <v>17</v>
      </c>
      <c r="C8" s="45"/>
      <c r="D8" s="167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  <c r="Y8" s="72"/>
      <c r="AA8" s="149"/>
    </row>
    <row r="9" spans="1:27" hidden="1">
      <c r="A9" s="20"/>
      <c r="B9" s="10" t="s">
        <v>18</v>
      </c>
      <c r="C9" s="46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56"/>
      <c r="V9" s="101"/>
      <c r="W9" s="101"/>
      <c r="X9" s="101"/>
      <c r="Y9" s="101"/>
      <c r="AA9" s="149"/>
    </row>
    <row r="10" spans="1:27" hidden="1">
      <c r="A10" s="20"/>
      <c r="B10" s="11" t="s">
        <v>19</v>
      </c>
      <c r="C10" s="46" t="s">
        <v>20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56"/>
      <c r="V10" s="101"/>
      <c r="W10" s="101"/>
      <c r="X10" s="101"/>
      <c r="Y10" s="101"/>
      <c r="Z10" s="115" t="s">
        <v>295</v>
      </c>
      <c r="AA10" s="149"/>
    </row>
    <row r="11" spans="1:27" hidden="1">
      <c r="A11" s="93"/>
      <c r="B11" s="10" t="s">
        <v>21</v>
      </c>
      <c r="C11" s="47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56"/>
      <c r="V11" s="101"/>
      <c r="W11" s="101"/>
      <c r="X11" s="101"/>
      <c r="Y11" s="101"/>
      <c r="AA11" s="149"/>
    </row>
    <row r="12" spans="1:27" ht="34.5" hidden="1">
      <c r="A12" s="20"/>
      <c r="B12" s="11" t="s">
        <v>22</v>
      </c>
      <c r="C12" s="46" t="s">
        <v>23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15" t="s">
        <v>294</v>
      </c>
      <c r="AA12" s="149"/>
    </row>
    <row r="13" spans="1:27" hidden="1">
      <c r="A13" s="12"/>
      <c r="B13" s="13"/>
      <c r="C13" s="65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7"/>
      <c r="W13" s="157"/>
      <c r="X13" s="157"/>
      <c r="Y13" s="157"/>
      <c r="AA13" s="149"/>
    </row>
    <row r="14" spans="1:27" hidden="1">
      <c r="A14" s="94"/>
      <c r="B14" s="12" t="s">
        <v>24</v>
      </c>
      <c r="C14" s="48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1"/>
      <c r="V14" s="160"/>
      <c r="W14" s="160"/>
      <c r="X14" s="160"/>
      <c r="Y14" s="160"/>
      <c r="AA14" s="149"/>
    </row>
    <row r="15" spans="1:27" hidden="1">
      <c r="A15" s="93"/>
      <c r="B15" s="14" t="s">
        <v>25</v>
      </c>
      <c r="C15" s="49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56"/>
      <c r="V15" s="101"/>
      <c r="W15" s="101"/>
      <c r="X15" s="101"/>
      <c r="Y15" s="101"/>
      <c r="AA15" s="149"/>
    </row>
    <row r="16" spans="1:27" hidden="1">
      <c r="A16" s="93"/>
      <c r="B16" s="15" t="s">
        <v>26</v>
      </c>
      <c r="C16" s="50" t="s">
        <v>27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56"/>
      <c r="V16" s="101"/>
      <c r="W16" s="101"/>
      <c r="X16" s="101"/>
      <c r="Y16" s="101"/>
      <c r="Z16" s="118" t="s">
        <v>299</v>
      </c>
      <c r="AA16" s="149"/>
    </row>
    <row r="17" spans="1:27" hidden="1">
      <c r="A17" s="95"/>
      <c r="B17" s="14" t="s">
        <v>28</v>
      </c>
      <c r="C17" s="49" t="s">
        <v>27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56"/>
      <c r="V17" s="101"/>
      <c r="W17" s="101"/>
      <c r="X17" s="101"/>
      <c r="Y17" s="101"/>
      <c r="Z17" s="115" t="s">
        <v>297</v>
      </c>
      <c r="AA17" s="149"/>
    </row>
    <row r="18" spans="1:27" hidden="1">
      <c r="A18" s="95"/>
      <c r="B18" s="14" t="s">
        <v>29</v>
      </c>
      <c r="C18" s="49" t="s">
        <v>27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56"/>
      <c r="V18" s="101"/>
      <c r="W18" s="101"/>
      <c r="X18" s="101"/>
      <c r="Y18" s="101"/>
      <c r="AA18" s="149" t="s">
        <v>375</v>
      </c>
    </row>
    <row r="19" spans="1:27" hidden="1">
      <c r="A19" s="95"/>
      <c r="B19" s="14" t="s">
        <v>30</v>
      </c>
      <c r="C19" s="49" t="s">
        <v>27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56"/>
      <c r="V19" s="101"/>
      <c r="W19" s="101"/>
      <c r="X19" s="101"/>
      <c r="Y19" s="101"/>
      <c r="AA19" s="149" t="s">
        <v>375</v>
      </c>
    </row>
    <row r="20" spans="1:27" hidden="1">
      <c r="A20" s="95"/>
      <c r="B20" s="16" t="s">
        <v>31</v>
      </c>
      <c r="C20" s="51" t="s">
        <v>27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56"/>
      <c r="V20" s="101"/>
      <c r="W20" s="101"/>
      <c r="X20" s="101"/>
      <c r="Y20" s="101"/>
      <c r="AA20" s="149" t="s">
        <v>375</v>
      </c>
    </row>
    <row r="21" spans="1:27" hidden="1">
      <c r="A21" s="95"/>
      <c r="B21" s="16" t="s">
        <v>32</v>
      </c>
      <c r="C21" s="51" t="s">
        <v>27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56"/>
      <c r="V21" s="101"/>
      <c r="W21" s="101"/>
      <c r="X21" s="101"/>
      <c r="Y21" s="101"/>
      <c r="AA21" s="149" t="s">
        <v>375</v>
      </c>
    </row>
    <row r="22" spans="1:27" hidden="1">
      <c r="A22" s="95"/>
      <c r="B22" s="14" t="s">
        <v>33</v>
      </c>
      <c r="C22" s="49" t="s">
        <v>27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56"/>
      <c r="V22" s="101"/>
      <c r="W22" s="101"/>
      <c r="X22" s="101"/>
      <c r="Y22" s="101"/>
      <c r="AA22" s="149" t="s">
        <v>375</v>
      </c>
    </row>
    <row r="23" spans="1:27" hidden="1">
      <c r="A23" s="96"/>
      <c r="B23" s="17" t="s">
        <v>34</v>
      </c>
      <c r="C23" s="52" t="s">
        <v>27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56"/>
      <c r="V23" s="101"/>
      <c r="W23" s="101"/>
      <c r="X23" s="101"/>
      <c r="Y23" s="101"/>
      <c r="Z23" s="115" t="s">
        <v>296</v>
      </c>
      <c r="AA23" s="149"/>
    </row>
    <row r="24" spans="1:27" hidden="1">
      <c r="A24" s="95"/>
      <c r="B24" s="14" t="s">
        <v>35</v>
      </c>
      <c r="C24" s="49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56"/>
      <c r="V24" s="101"/>
      <c r="W24" s="101"/>
      <c r="X24" s="101"/>
      <c r="Y24" s="101"/>
      <c r="AA24" s="149" t="s">
        <v>375</v>
      </c>
    </row>
    <row r="25" spans="1:27" hidden="1">
      <c r="A25" s="95"/>
      <c r="B25" s="14" t="s">
        <v>36</v>
      </c>
      <c r="C25" s="49" t="s">
        <v>27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56"/>
      <c r="V25" s="101"/>
      <c r="W25" s="101"/>
      <c r="X25" s="101"/>
      <c r="Y25" s="101"/>
      <c r="AA25" s="149" t="s">
        <v>375</v>
      </c>
    </row>
    <row r="26" spans="1:27" hidden="1">
      <c r="A26" s="95"/>
      <c r="B26" s="14" t="s">
        <v>37</v>
      </c>
      <c r="C26" s="49" t="s">
        <v>27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56"/>
      <c r="V26" s="101"/>
      <c r="W26" s="101"/>
      <c r="X26" s="101"/>
      <c r="Y26" s="101"/>
      <c r="Z26" s="115" t="s">
        <v>298</v>
      </c>
      <c r="AA26" s="149"/>
    </row>
    <row r="27" spans="1:27" hidden="1">
      <c r="A27" s="95"/>
      <c r="B27" s="14" t="s">
        <v>38</v>
      </c>
      <c r="C27" s="49" t="s">
        <v>27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56"/>
      <c r="V27" s="101"/>
      <c r="W27" s="101"/>
      <c r="X27" s="101"/>
      <c r="Y27" s="101"/>
      <c r="AA27" s="149" t="s">
        <v>375</v>
      </c>
    </row>
    <row r="28" spans="1:27" hidden="1">
      <c r="A28" s="95"/>
      <c r="B28" s="14" t="s">
        <v>39</v>
      </c>
      <c r="C28" s="49" t="s">
        <v>27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56"/>
      <c r="V28" s="101"/>
      <c r="W28" s="101"/>
      <c r="X28" s="101"/>
      <c r="Y28" s="101"/>
      <c r="AA28" s="149" t="s">
        <v>375</v>
      </c>
    </row>
    <row r="29" spans="1:27" hidden="1">
      <c r="A29" s="95"/>
      <c r="B29" s="14" t="s">
        <v>40</v>
      </c>
      <c r="C29" s="49" t="s">
        <v>27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56"/>
      <c r="V29" s="101"/>
      <c r="W29" s="101"/>
      <c r="X29" s="101"/>
      <c r="Y29" s="101"/>
      <c r="AA29" s="149" t="s">
        <v>375</v>
      </c>
    </row>
    <row r="30" spans="1:27" hidden="1">
      <c r="A30" s="95"/>
      <c r="B30" s="16" t="s">
        <v>41</v>
      </c>
      <c r="C30" s="51" t="s">
        <v>27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56"/>
      <c r="V30" s="101"/>
      <c r="W30" s="101"/>
      <c r="X30" s="101"/>
      <c r="Y30" s="101"/>
      <c r="AA30" s="149" t="s">
        <v>375</v>
      </c>
    </row>
    <row r="31" spans="1:27" hidden="1">
      <c r="A31" s="95"/>
      <c r="B31" s="16" t="s">
        <v>42</v>
      </c>
      <c r="C31" s="51" t="s">
        <v>27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56"/>
      <c r="V31" s="101"/>
      <c r="W31" s="101"/>
      <c r="X31" s="101"/>
      <c r="Y31" s="101"/>
      <c r="AA31" s="149" t="s">
        <v>375</v>
      </c>
    </row>
    <row r="32" spans="1:27" hidden="1">
      <c r="A32" s="95"/>
      <c r="B32" s="14" t="s">
        <v>43</v>
      </c>
      <c r="C32" s="49" t="s">
        <v>27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56"/>
      <c r="V32" s="101"/>
      <c r="W32" s="101"/>
      <c r="X32" s="101"/>
      <c r="Y32" s="101"/>
      <c r="AA32" s="149" t="s">
        <v>375</v>
      </c>
    </row>
    <row r="33" spans="1:27" hidden="1">
      <c r="A33" s="95"/>
      <c r="B33" s="14" t="s">
        <v>44</v>
      </c>
      <c r="C33" s="49" t="s">
        <v>27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56"/>
      <c r="V33" s="101"/>
      <c r="W33" s="101"/>
      <c r="X33" s="101"/>
      <c r="Y33" s="101"/>
      <c r="AA33" s="149" t="s">
        <v>375</v>
      </c>
    </row>
    <row r="34" spans="1:27" ht="34.5" hidden="1">
      <c r="A34" s="95"/>
      <c r="B34" s="14" t="s">
        <v>45</v>
      </c>
      <c r="C34" s="49" t="s">
        <v>27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AA34" s="149" t="s">
        <v>375</v>
      </c>
    </row>
    <row r="35" spans="1:27" hidden="1">
      <c r="A35" s="95"/>
      <c r="B35" s="15" t="s">
        <v>46</v>
      </c>
      <c r="C35" s="4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56"/>
      <c r="V35" s="101"/>
      <c r="W35" s="101"/>
      <c r="X35" s="101"/>
      <c r="Y35" s="101"/>
      <c r="AA35" s="149"/>
    </row>
    <row r="36" spans="1:27" hidden="1">
      <c r="A36" s="95"/>
      <c r="B36" s="14" t="s">
        <v>223</v>
      </c>
      <c r="C36" s="49" t="s">
        <v>47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56"/>
      <c r="V36" s="101"/>
      <c r="W36" s="101"/>
      <c r="X36" s="101"/>
      <c r="Y36" s="101"/>
      <c r="Z36" s="115" t="s">
        <v>300</v>
      </c>
      <c r="AA36" s="149"/>
    </row>
    <row r="37" spans="1:27" hidden="1">
      <c r="A37" s="95"/>
      <c r="B37" s="14" t="s">
        <v>224</v>
      </c>
      <c r="C37" s="49" t="s">
        <v>47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56"/>
      <c r="V37" s="101"/>
      <c r="W37" s="101"/>
      <c r="X37" s="101"/>
      <c r="Y37" s="101"/>
      <c r="AA37" s="152" t="s">
        <v>375</v>
      </c>
    </row>
    <row r="38" spans="1:27" ht="34.5" hidden="1">
      <c r="A38" s="95"/>
      <c r="B38" s="14" t="s">
        <v>225</v>
      </c>
      <c r="C38" s="49" t="s">
        <v>47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AA38" s="149" t="s">
        <v>375</v>
      </c>
    </row>
    <row r="39" spans="1:27" ht="34.5" hidden="1">
      <c r="A39" s="95"/>
      <c r="B39" s="14" t="s">
        <v>226</v>
      </c>
      <c r="C39" s="49" t="s">
        <v>227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AA39" s="149" t="s">
        <v>375</v>
      </c>
    </row>
    <row r="40" spans="1:27" hidden="1">
      <c r="A40" s="95"/>
      <c r="B40" s="14" t="s">
        <v>228</v>
      </c>
      <c r="C40" s="49" t="s">
        <v>47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15" t="s">
        <v>301</v>
      </c>
      <c r="AA40" s="149"/>
    </row>
    <row r="41" spans="1:27" hidden="1">
      <c r="A41" s="95"/>
      <c r="B41" s="14" t="s">
        <v>229</v>
      </c>
      <c r="C41" s="49" t="s">
        <v>47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AA41" s="149" t="s">
        <v>375</v>
      </c>
    </row>
    <row r="42" spans="1:27" hidden="1">
      <c r="A42" s="95"/>
      <c r="B42" s="14" t="s">
        <v>230</v>
      </c>
      <c r="C42" s="49" t="s">
        <v>47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AA42" s="149" t="s">
        <v>375</v>
      </c>
    </row>
    <row r="43" spans="1:27" hidden="1">
      <c r="A43" s="95"/>
      <c r="B43" s="14" t="s">
        <v>231</v>
      </c>
      <c r="C43" s="49" t="s">
        <v>47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AA43" s="149" t="s">
        <v>375</v>
      </c>
    </row>
    <row r="44" spans="1:27" hidden="1">
      <c r="A44" s="95"/>
      <c r="B44" s="14" t="s">
        <v>232</v>
      </c>
      <c r="C44" s="49" t="s">
        <v>47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56"/>
      <c r="V44" s="101"/>
      <c r="W44" s="101"/>
      <c r="X44" s="101"/>
      <c r="Y44" s="101"/>
      <c r="Z44" s="115" t="s">
        <v>302</v>
      </c>
      <c r="AA44" s="149"/>
    </row>
    <row r="45" spans="1:27" hidden="1">
      <c r="A45" s="95"/>
      <c r="B45" s="14" t="s">
        <v>233</v>
      </c>
      <c r="C45" s="49" t="s">
        <v>47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56"/>
      <c r="V45" s="101"/>
      <c r="W45" s="101"/>
      <c r="X45" s="101"/>
      <c r="Y45" s="101"/>
      <c r="AA45" s="149" t="s">
        <v>375</v>
      </c>
    </row>
    <row r="46" spans="1:27" ht="34.5" hidden="1">
      <c r="A46" s="95"/>
      <c r="B46" s="14" t="s">
        <v>234</v>
      </c>
      <c r="C46" s="49" t="s">
        <v>47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AA46" s="149" t="s">
        <v>375</v>
      </c>
    </row>
    <row r="47" spans="1:27" hidden="1">
      <c r="A47" s="95"/>
      <c r="B47" s="14" t="s">
        <v>235</v>
      </c>
      <c r="C47" s="49" t="s">
        <v>20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15" t="s">
        <v>303</v>
      </c>
      <c r="AA47" s="149"/>
    </row>
    <row r="48" spans="1:27" hidden="1">
      <c r="A48" s="95"/>
      <c r="B48" s="14" t="s">
        <v>236</v>
      </c>
      <c r="C48" s="49" t="s">
        <v>20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AA48" s="149" t="s">
        <v>375</v>
      </c>
    </row>
    <row r="49" spans="1:27" hidden="1">
      <c r="A49" s="95"/>
      <c r="B49" s="14" t="s">
        <v>237</v>
      </c>
      <c r="C49" s="49" t="s">
        <v>27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AA49" s="149" t="s">
        <v>375</v>
      </c>
    </row>
    <row r="50" spans="1:27" hidden="1">
      <c r="A50" s="95"/>
      <c r="B50" s="14" t="s">
        <v>238</v>
      </c>
      <c r="C50" s="49" t="s">
        <v>27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56"/>
      <c r="V50" s="101"/>
      <c r="W50" s="101"/>
      <c r="X50" s="101"/>
      <c r="Y50" s="101"/>
      <c r="Z50" s="115" t="s">
        <v>304</v>
      </c>
      <c r="AA50" s="149"/>
    </row>
    <row r="51" spans="1:27" hidden="1">
      <c r="A51" s="95"/>
      <c r="B51" s="14" t="s">
        <v>48</v>
      </c>
      <c r="C51" s="49" t="s">
        <v>27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56"/>
      <c r="V51" s="101"/>
      <c r="W51" s="101"/>
      <c r="X51" s="101"/>
      <c r="Y51" s="101"/>
      <c r="AA51" s="149" t="s">
        <v>375</v>
      </c>
    </row>
    <row r="52" spans="1:27" hidden="1">
      <c r="A52" s="95"/>
      <c r="B52" s="17" t="s">
        <v>49</v>
      </c>
      <c r="C52" s="52" t="s">
        <v>27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56"/>
      <c r="V52" s="101"/>
      <c r="W52" s="101"/>
      <c r="X52" s="101"/>
      <c r="Y52" s="101"/>
      <c r="AA52" s="149" t="s">
        <v>375</v>
      </c>
    </row>
    <row r="53" spans="1:27" hidden="1">
      <c r="A53" s="95"/>
      <c r="B53" s="14" t="s">
        <v>50</v>
      </c>
      <c r="C53" s="49" t="s">
        <v>27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56"/>
      <c r="V53" s="101"/>
      <c r="W53" s="101"/>
      <c r="X53" s="101"/>
      <c r="Y53" s="101"/>
      <c r="AA53" s="149" t="s">
        <v>375</v>
      </c>
    </row>
    <row r="54" spans="1:27" ht="22.5" hidden="1" customHeight="1">
      <c r="A54" s="95"/>
      <c r="B54" s="147"/>
      <c r="C54" s="148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56"/>
      <c r="V54" s="101"/>
      <c r="W54" s="101"/>
      <c r="X54" s="101"/>
      <c r="Y54" s="101"/>
      <c r="AA54" s="149"/>
    </row>
    <row r="55" spans="1:27">
      <c r="A55" s="175" t="s">
        <v>15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7"/>
      <c r="W55" s="177"/>
      <c r="X55" s="177"/>
      <c r="Y55" s="177"/>
      <c r="AA55" s="149"/>
    </row>
    <row r="56" spans="1:27" ht="34.5">
      <c r="A56" s="74" t="s">
        <v>51</v>
      </c>
      <c r="B56" s="18" t="s">
        <v>52</v>
      </c>
      <c r="C56" s="53"/>
      <c r="D56" s="160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9"/>
      <c r="V56" s="88"/>
      <c r="W56" s="88"/>
      <c r="X56" s="88"/>
      <c r="Y56" s="88"/>
      <c r="AA56" s="149"/>
    </row>
    <row r="57" spans="1:27">
      <c r="A57" s="20"/>
      <c r="B57" s="19" t="s">
        <v>53</v>
      </c>
      <c r="C57" s="54"/>
      <c r="D57" s="101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1"/>
      <c r="V57" s="70"/>
      <c r="W57" s="70"/>
      <c r="X57" s="70"/>
      <c r="Y57" s="70"/>
      <c r="AA57" s="149"/>
    </row>
    <row r="58" spans="1:27" ht="51.75" hidden="1">
      <c r="A58" s="20"/>
      <c r="B58" s="14" t="s">
        <v>278</v>
      </c>
      <c r="C58" s="49" t="s">
        <v>54</v>
      </c>
      <c r="D58" s="101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115" t="s">
        <v>313</v>
      </c>
      <c r="AA58" s="149"/>
    </row>
    <row r="59" spans="1:27" ht="51.75" hidden="1">
      <c r="A59" s="20"/>
      <c r="B59" s="14" t="s">
        <v>279</v>
      </c>
      <c r="C59" s="49" t="s">
        <v>54</v>
      </c>
      <c r="D59" s="101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115" t="s">
        <v>323</v>
      </c>
      <c r="AA59" s="149"/>
    </row>
    <row r="60" spans="1:27" ht="34.5">
      <c r="A60" s="20"/>
      <c r="B60" s="14" t="s">
        <v>284</v>
      </c>
      <c r="C60" s="49" t="s">
        <v>54</v>
      </c>
      <c r="D60" s="101">
        <v>90</v>
      </c>
      <c r="E60" s="70">
        <f t="shared" ref="E60:J60" si="0">SUM(E130*100/418050)</f>
        <v>0</v>
      </c>
      <c r="F60" s="70"/>
      <c r="G60" s="70">
        <f t="shared" si="0"/>
        <v>0</v>
      </c>
      <c r="H60" s="70">
        <f t="shared" si="0"/>
        <v>0</v>
      </c>
      <c r="I60" s="70">
        <f t="shared" si="0"/>
        <v>0</v>
      </c>
      <c r="J60" s="70">
        <f t="shared" si="0"/>
        <v>0</v>
      </c>
      <c r="K60" s="70">
        <v>45</v>
      </c>
      <c r="L60" s="70">
        <f t="shared" ref="L60:O60" si="1">SUM(L130*100/418050)</f>
        <v>0</v>
      </c>
      <c r="M60" s="70">
        <f t="shared" si="1"/>
        <v>0</v>
      </c>
      <c r="N60" s="70">
        <f t="shared" si="1"/>
        <v>0</v>
      </c>
      <c r="O60" s="70">
        <f t="shared" si="1"/>
        <v>0</v>
      </c>
      <c r="P60" s="70"/>
      <c r="Q60" s="70">
        <f t="shared" ref="Q60:T60" si="2">SUM(Q130*100/418050)</f>
        <v>0</v>
      </c>
      <c r="R60" s="70">
        <f t="shared" si="2"/>
        <v>0</v>
      </c>
      <c r="S60" s="70">
        <f t="shared" si="2"/>
        <v>0</v>
      </c>
      <c r="T60" s="70">
        <f t="shared" si="2"/>
        <v>0</v>
      </c>
      <c r="U60" s="70">
        <v>90</v>
      </c>
      <c r="V60" s="70">
        <f t="shared" ref="V60:X60" si="3">SUM(V130*100/418050)</f>
        <v>0</v>
      </c>
      <c r="W60" s="70">
        <f t="shared" si="3"/>
        <v>0</v>
      </c>
      <c r="X60" s="70">
        <f t="shared" si="3"/>
        <v>0</v>
      </c>
      <c r="Y60" s="70">
        <f>SUM(Y130*100/418050)</f>
        <v>0</v>
      </c>
      <c r="Z60" s="115" t="s">
        <v>328</v>
      </c>
      <c r="AA60" s="149"/>
    </row>
    <row r="61" spans="1:27" hidden="1">
      <c r="A61" s="20"/>
      <c r="B61" s="19" t="s">
        <v>55</v>
      </c>
      <c r="C61" s="49"/>
      <c r="D61" s="101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AA61" s="149"/>
    </row>
    <row r="62" spans="1:27" hidden="1">
      <c r="A62" s="95"/>
      <c r="B62" s="14" t="s">
        <v>56</v>
      </c>
      <c r="C62" s="49" t="s">
        <v>57</v>
      </c>
      <c r="D62" s="101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115" t="s">
        <v>294</v>
      </c>
      <c r="AA62" s="149"/>
    </row>
    <row r="63" spans="1:27" ht="34.5" hidden="1">
      <c r="A63" s="95"/>
      <c r="B63" s="17" t="s">
        <v>58</v>
      </c>
      <c r="C63" s="52" t="s">
        <v>57</v>
      </c>
      <c r="D63" s="101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115" t="s">
        <v>294</v>
      </c>
      <c r="AA63" s="149"/>
    </row>
    <row r="64" spans="1:27" hidden="1">
      <c r="A64" s="97"/>
      <c r="B64" s="21"/>
      <c r="C64" s="48"/>
      <c r="D64" s="157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7"/>
      <c r="V64" s="86"/>
      <c r="W64" s="86"/>
      <c r="X64" s="86"/>
      <c r="Y64" s="86"/>
      <c r="AA64" s="149"/>
    </row>
    <row r="65" spans="1:27" hidden="1">
      <c r="A65" s="98"/>
      <c r="B65" s="22" t="s">
        <v>59</v>
      </c>
      <c r="C65" s="53"/>
      <c r="D65" s="160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9"/>
      <c r="V65" s="88"/>
      <c r="W65" s="88"/>
      <c r="X65" s="88"/>
      <c r="Y65" s="88"/>
      <c r="AA65" s="149"/>
    </row>
    <row r="66" spans="1:27" ht="51.75" hidden="1">
      <c r="A66" s="75"/>
      <c r="B66" s="23" t="s">
        <v>60</v>
      </c>
      <c r="C66" s="50" t="s">
        <v>61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18" t="s">
        <v>312</v>
      </c>
      <c r="AA66" s="149"/>
    </row>
    <row r="67" spans="1:27" hidden="1">
      <c r="A67" s="75"/>
      <c r="B67" s="24" t="s">
        <v>62</v>
      </c>
      <c r="C67" s="55" t="s">
        <v>63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56"/>
      <c r="V67" s="101"/>
      <c r="W67" s="101"/>
      <c r="X67" s="101"/>
      <c r="Y67" s="101"/>
      <c r="Z67" s="116" t="s">
        <v>306</v>
      </c>
      <c r="AA67" s="149"/>
    </row>
    <row r="68" spans="1:27" hidden="1">
      <c r="A68" s="75"/>
      <c r="B68" s="24" t="s">
        <v>64</v>
      </c>
      <c r="C68" s="55" t="s">
        <v>63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56"/>
      <c r="V68" s="101"/>
      <c r="W68" s="101"/>
      <c r="X68" s="101"/>
      <c r="Y68" s="101"/>
      <c r="Z68" s="115" t="s">
        <v>305</v>
      </c>
      <c r="AA68" s="149"/>
    </row>
    <row r="69" spans="1:27" hidden="1">
      <c r="A69" s="75"/>
      <c r="B69" s="24" t="s">
        <v>65</v>
      </c>
      <c r="C69" s="55" t="s">
        <v>66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56"/>
      <c r="V69" s="101"/>
      <c r="W69" s="101"/>
      <c r="X69" s="101"/>
      <c r="Y69" s="101"/>
      <c r="AA69" s="149" t="s">
        <v>376</v>
      </c>
    </row>
    <row r="70" spans="1:27" hidden="1">
      <c r="A70" s="75"/>
      <c r="B70" s="24" t="s">
        <v>67</v>
      </c>
      <c r="C70" s="55" t="s">
        <v>63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56"/>
      <c r="V70" s="101"/>
      <c r="W70" s="101"/>
      <c r="X70" s="101"/>
      <c r="Y70" s="101"/>
      <c r="AA70" s="149" t="s">
        <v>376</v>
      </c>
    </row>
    <row r="71" spans="1:27" hidden="1">
      <c r="A71" s="75"/>
      <c r="B71" s="24" t="s">
        <v>68</v>
      </c>
      <c r="C71" s="55" t="s">
        <v>66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56"/>
      <c r="V71" s="101"/>
      <c r="W71" s="101"/>
      <c r="X71" s="101"/>
      <c r="Y71" s="101"/>
      <c r="AA71" s="149" t="s">
        <v>376</v>
      </c>
    </row>
    <row r="72" spans="1:27" hidden="1">
      <c r="A72" s="75"/>
      <c r="B72" s="24" t="s">
        <v>69</v>
      </c>
      <c r="C72" s="55" t="s">
        <v>63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56"/>
      <c r="V72" s="101"/>
      <c r="W72" s="101"/>
      <c r="X72" s="101"/>
      <c r="Y72" s="101"/>
      <c r="AA72" s="149" t="s">
        <v>377</v>
      </c>
    </row>
    <row r="73" spans="1:27" hidden="1">
      <c r="A73" s="75"/>
      <c r="B73" s="24" t="s">
        <v>241</v>
      </c>
      <c r="C73" s="55" t="s">
        <v>70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56"/>
      <c r="V73" s="101"/>
      <c r="W73" s="101"/>
      <c r="X73" s="101"/>
      <c r="Y73" s="101"/>
      <c r="AA73" s="149" t="s">
        <v>378</v>
      </c>
    </row>
    <row r="74" spans="1:27" hidden="1">
      <c r="A74" s="75"/>
      <c r="B74" s="24" t="s">
        <v>71</v>
      </c>
      <c r="C74" s="55" t="s">
        <v>72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56"/>
      <c r="V74" s="101"/>
      <c r="W74" s="101"/>
      <c r="X74" s="101"/>
      <c r="Y74" s="101"/>
      <c r="Z74" s="116" t="s">
        <v>308</v>
      </c>
      <c r="AA74" s="149"/>
    </row>
    <row r="75" spans="1:27" hidden="1">
      <c r="A75" s="75"/>
      <c r="B75" s="24" t="s">
        <v>73</v>
      </c>
      <c r="C75" s="55" t="s">
        <v>72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56"/>
      <c r="V75" s="101"/>
      <c r="W75" s="101"/>
      <c r="X75" s="101"/>
      <c r="Y75" s="101"/>
      <c r="Z75" s="115" t="s">
        <v>307</v>
      </c>
      <c r="AA75" s="149"/>
    </row>
    <row r="76" spans="1:27" ht="34.5" hidden="1">
      <c r="A76" s="75"/>
      <c r="B76" s="25" t="s">
        <v>74</v>
      </c>
      <c r="C76" s="56" t="s">
        <v>72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AA76" s="149" t="s">
        <v>379</v>
      </c>
    </row>
    <row r="77" spans="1:27" ht="34.5" hidden="1">
      <c r="A77" s="75"/>
      <c r="B77" s="25" t="s">
        <v>75</v>
      </c>
      <c r="C77" s="56" t="s">
        <v>72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AA77" s="149" t="s">
        <v>379</v>
      </c>
    </row>
    <row r="78" spans="1:27" hidden="1">
      <c r="A78" s="75"/>
      <c r="B78" s="24" t="s">
        <v>76</v>
      </c>
      <c r="C78" s="55" t="s">
        <v>72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AA78" s="149" t="s">
        <v>377</v>
      </c>
    </row>
    <row r="79" spans="1:27" ht="34.5" hidden="1">
      <c r="A79" s="99"/>
      <c r="B79" s="26" t="s">
        <v>77</v>
      </c>
      <c r="C79" s="63" t="s">
        <v>78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53" t="s">
        <v>388</v>
      </c>
      <c r="AA79" s="149"/>
    </row>
    <row r="80" spans="1:27" ht="34.5" hidden="1">
      <c r="A80" s="100"/>
      <c r="B80" s="27" t="s">
        <v>79</v>
      </c>
      <c r="C80" s="63" t="s">
        <v>78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15" t="s">
        <v>310</v>
      </c>
      <c r="AA80" s="149"/>
    </row>
    <row r="81" spans="1:27" hidden="1">
      <c r="A81" s="75"/>
      <c r="B81" s="24" t="s">
        <v>80</v>
      </c>
      <c r="C81" s="55" t="s">
        <v>81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56"/>
      <c r="V81" s="101"/>
      <c r="W81" s="101"/>
      <c r="X81" s="101"/>
      <c r="Y81" s="101"/>
      <c r="Z81" s="115" t="s">
        <v>309</v>
      </c>
      <c r="AA81" s="149"/>
    </row>
    <row r="82" spans="1:27" hidden="1">
      <c r="A82" s="75"/>
      <c r="B82" s="24" t="s">
        <v>82</v>
      </c>
      <c r="C82" s="55" t="s">
        <v>81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56"/>
      <c r="V82" s="101"/>
      <c r="W82" s="101"/>
      <c r="X82" s="101"/>
      <c r="Y82" s="101"/>
      <c r="AA82" s="149" t="s">
        <v>376</v>
      </c>
    </row>
    <row r="83" spans="1:27" hidden="1">
      <c r="A83" s="75"/>
      <c r="B83" s="24" t="s">
        <v>83</v>
      </c>
      <c r="C83" s="55" t="s">
        <v>84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56"/>
      <c r="V83" s="101"/>
      <c r="W83" s="101"/>
      <c r="X83" s="101"/>
      <c r="Y83" s="101"/>
      <c r="AA83" s="149" t="s">
        <v>376</v>
      </c>
    </row>
    <row r="84" spans="1:27" hidden="1">
      <c r="A84" s="75"/>
      <c r="B84" s="24" t="s">
        <v>85</v>
      </c>
      <c r="C84" s="55" t="s">
        <v>86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56"/>
      <c r="V84" s="101"/>
      <c r="W84" s="101"/>
      <c r="X84" s="101"/>
      <c r="Y84" s="101"/>
      <c r="AA84" s="149" t="s">
        <v>376</v>
      </c>
    </row>
    <row r="85" spans="1:27" hidden="1">
      <c r="A85" s="75"/>
      <c r="B85" s="24" t="s">
        <v>87</v>
      </c>
      <c r="C85" s="55" t="s">
        <v>86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56"/>
      <c r="V85" s="101"/>
      <c r="W85" s="101"/>
      <c r="X85" s="101"/>
      <c r="Y85" s="101"/>
      <c r="AA85" s="149" t="s">
        <v>376</v>
      </c>
    </row>
    <row r="86" spans="1:27" hidden="1">
      <c r="A86" s="75"/>
      <c r="B86" s="24" t="s">
        <v>88</v>
      </c>
      <c r="C86" s="55" t="s">
        <v>89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16" t="s">
        <v>311</v>
      </c>
      <c r="AA86" s="149"/>
    </row>
    <row r="87" spans="1:27" hidden="1">
      <c r="A87" s="75"/>
      <c r="B87" s="24" t="s">
        <v>90</v>
      </c>
      <c r="C87" s="55" t="s">
        <v>89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56"/>
      <c r="V87" s="101"/>
      <c r="W87" s="101"/>
      <c r="X87" s="101"/>
      <c r="Y87" s="101"/>
      <c r="AA87" s="149" t="s">
        <v>380</v>
      </c>
    </row>
    <row r="88" spans="1:27" hidden="1">
      <c r="A88" s="75"/>
      <c r="B88" s="24" t="s">
        <v>91</v>
      </c>
      <c r="C88" s="55" t="s">
        <v>92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56"/>
      <c r="V88" s="101"/>
      <c r="W88" s="101"/>
      <c r="X88" s="101"/>
      <c r="Y88" s="101"/>
      <c r="AA88" s="149" t="s">
        <v>380</v>
      </c>
    </row>
    <row r="89" spans="1:27" hidden="1">
      <c r="A89" s="75"/>
      <c r="B89" s="24" t="s">
        <v>93</v>
      </c>
      <c r="C89" s="55" t="s">
        <v>89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56"/>
      <c r="V89" s="101"/>
      <c r="W89" s="101"/>
      <c r="X89" s="101"/>
      <c r="Y89" s="101"/>
      <c r="AA89" s="149" t="s">
        <v>380</v>
      </c>
    </row>
    <row r="90" spans="1:27" hidden="1">
      <c r="A90" s="75"/>
      <c r="B90" s="24" t="s">
        <v>94</v>
      </c>
      <c r="C90" s="55" t="s">
        <v>89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56"/>
      <c r="V90" s="101"/>
      <c r="W90" s="101"/>
      <c r="X90" s="101"/>
      <c r="Y90" s="101"/>
      <c r="AA90" s="149" t="s">
        <v>380</v>
      </c>
    </row>
    <row r="91" spans="1:27" ht="34.5" hidden="1">
      <c r="A91" s="75"/>
      <c r="B91" s="28" t="s">
        <v>95</v>
      </c>
      <c r="C91" s="55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56"/>
      <c r="V91" s="101"/>
      <c r="W91" s="101"/>
      <c r="X91" s="101"/>
      <c r="Y91" s="162"/>
      <c r="AA91" s="149"/>
    </row>
    <row r="92" spans="1:27" hidden="1">
      <c r="A92" s="75"/>
      <c r="B92" s="29" t="s">
        <v>281</v>
      </c>
      <c r="C92" s="50" t="s">
        <v>96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56"/>
      <c r="V92" s="101"/>
      <c r="W92" s="101"/>
      <c r="X92" s="101"/>
      <c r="Y92" s="101"/>
      <c r="Z92" s="123" t="s">
        <v>317</v>
      </c>
      <c r="AA92" s="149"/>
    </row>
    <row r="93" spans="1:27" ht="34.5" hidden="1">
      <c r="A93" s="75"/>
      <c r="B93" s="24" t="s">
        <v>97</v>
      </c>
      <c r="C93" s="55" t="s">
        <v>96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16" t="s">
        <v>314</v>
      </c>
      <c r="AA93" s="150"/>
    </row>
    <row r="94" spans="1:27" hidden="1">
      <c r="A94" s="75"/>
      <c r="B94" s="24" t="s">
        <v>98</v>
      </c>
      <c r="C94" s="55" t="s">
        <v>96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56"/>
      <c r="V94" s="101"/>
      <c r="W94" s="101"/>
      <c r="X94" s="101"/>
      <c r="Y94" s="101"/>
      <c r="AA94" s="149" t="s">
        <v>378</v>
      </c>
    </row>
    <row r="95" spans="1:27" ht="34.5" hidden="1">
      <c r="A95" s="75"/>
      <c r="B95" s="24" t="s">
        <v>99</v>
      </c>
      <c r="C95" s="55" t="s">
        <v>96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AA95" s="149" t="s">
        <v>381</v>
      </c>
    </row>
    <row r="96" spans="1:27" ht="37.5" hidden="1" customHeight="1">
      <c r="A96" s="75"/>
      <c r="B96" s="24" t="s">
        <v>100</v>
      </c>
      <c r="C96" s="55" t="s">
        <v>96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16" t="s">
        <v>315</v>
      </c>
      <c r="AA96" s="149"/>
    </row>
    <row r="97" spans="1:27" hidden="1">
      <c r="A97" s="75"/>
      <c r="B97" s="24" t="s">
        <v>101</v>
      </c>
      <c r="C97" s="55" t="s">
        <v>96</v>
      </c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56"/>
      <c r="V97" s="101"/>
      <c r="W97" s="101"/>
      <c r="X97" s="101"/>
      <c r="Y97" s="101"/>
      <c r="AA97" s="149" t="s">
        <v>378</v>
      </c>
    </row>
    <row r="98" spans="1:27" hidden="1">
      <c r="A98" s="99"/>
      <c r="B98" s="24" t="s">
        <v>102</v>
      </c>
      <c r="C98" s="55" t="s">
        <v>96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56"/>
      <c r="V98" s="101"/>
      <c r="W98" s="101"/>
      <c r="X98" s="101"/>
      <c r="Y98" s="101"/>
      <c r="Z98" s="115" t="s">
        <v>316</v>
      </c>
      <c r="AA98" s="149"/>
    </row>
    <row r="99" spans="1:27" hidden="1">
      <c r="A99" s="100"/>
      <c r="B99" s="27" t="s">
        <v>103</v>
      </c>
      <c r="C99" s="57" t="s">
        <v>96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56"/>
      <c r="V99" s="101"/>
      <c r="W99" s="101"/>
      <c r="X99" s="101"/>
      <c r="Y99" s="101"/>
      <c r="AA99" s="149" t="s">
        <v>380</v>
      </c>
    </row>
    <row r="100" spans="1:27" hidden="1">
      <c r="A100" s="75"/>
      <c r="B100" s="24" t="s">
        <v>104</v>
      </c>
      <c r="C100" s="55" t="s">
        <v>96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56"/>
      <c r="V100" s="101"/>
      <c r="W100" s="101"/>
      <c r="X100" s="101"/>
      <c r="Y100" s="101"/>
      <c r="AA100" s="149" t="s">
        <v>380</v>
      </c>
    </row>
    <row r="101" spans="1:27" hidden="1">
      <c r="A101" s="75"/>
      <c r="B101" s="24" t="s">
        <v>249</v>
      </c>
      <c r="C101" s="55" t="s">
        <v>105</v>
      </c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56"/>
      <c r="V101" s="101"/>
      <c r="W101" s="101"/>
      <c r="X101" s="101"/>
      <c r="Y101" s="101"/>
      <c r="AA101" s="149" t="s">
        <v>380</v>
      </c>
    </row>
    <row r="102" spans="1:27" hidden="1">
      <c r="A102" s="75"/>
      <c r="B102" s="24" t="s">
        <v>247</v>
      </c>
      <c r="C102" s="55" t="s">
        <v>248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56"/>
      <c r="V102" s="101"/>
      <c r="W102" s="101"/>
      <c r="X102" s="101"/>
      <c r="Y102" s="101"/>
      <c r="AA102" s="149" t="s">
        <v>380</v>
      </c>
    </row>
    <row r="103" spans="1:27" ht="51.75" hidden="1">
      <c r="A103" s="75"/>
      <c r="B103" s="29" t="s">
        <v>106</v>
      </c>
      <c r="C103" s="50" t="s">
        <v>107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18" t="s">
        <v>322</v>
      </c>
      <c r="AA103" s="149"/>
    </row>
    <row r="104" spans="1:27" hidden="1">
      <c r="A104" s="75"/>
      <c r="B104" s="24" t="s">
        <v>108</v>
      </c>
      <c r="C104" s="55" t="s">
        <v>63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56"/>
      <c r="V104" s="101"/>
      <c r="W104" s="101"/>
      <c r="X104" s="101"/>
      <c r="Y104" s="101"/>
      <c r="Z104" s="116" t="s">
        <v>318</v>
      </c>
      <c r="AA104" s="149"/>
    </row>
    <row r="105" spans="1:27" hidden="1">
      <c r="A105" s="75"/>
      <c r="B105" s="24" t="s">
        <v>109</v>
      </c>
      <c r="C105" s="55" t="s">
        <v>63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56"/>
      <c r="V105" s="101"/>
      <c r="W105" s="101"/>
      <c r="X105" s="101"/>
      <c r="Y105" s="101"/>
      <c r="Z105" s="120"/>
      <c r="AA105" s="149" t="s">
        <v>381</v>
      </c>
    </row>
    <row r="106" spans="1:27" ht="34.5" hidden="1">
      <c r="A106" s="75"/>
      <c r="B106" s="24" t="s">
        <v>264</v>
      </c>
      <c r="C106" s="55" t="s">
        <v>63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AA106" s="149" t="s">
        <v>377</v>
      </c>
    </row>
    <row r="107" spans="1:27" hidden="1">
      <c r="A107" s="75"/>
      <c r="B107" s="24" t="s">
        <v>110</v>
      </c>
      <c r="C107" s="55" t="s">
        <v>63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56"/>
      <c r="V107" s="101"/>
      <c r="W107" s="101"/>
      <c r="X107" s="101"/>
      <c r="Y107" s="101"/>
      <c r="AA107" s="149" t="s">
        <v>378</v>
      </c>
    </row>
    <row r="108" spans="1:27" hidden="1">
      <c r="A108" s="75"/>
      <c r="B108" s="24" t="s">
        <v>111</v>
      </c>
      <c r="C108" s="55" t="s">
        <v>72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56"/>
      <c r="V108" s="101"/>
      <c r="W108" s="101"/>
      <c r="X108" s="101"/>
      <c r="Y108" s="101"/>
      <c r="Z108" s="116" t="s">
        <v>319</v>
      </c>
      <c r="AA108" s="149"/>
    </row>
    <row r="109" spans="1:27" hidden="1">
      <c r="A109" s="75"/>
      <c r="B109" s="24" t="s">
        <v>109</v>
      </c>
      <c r="C109" s="55" t="s">
        <v>72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56"/>
      <c r="V109" s="101"/>
      <c r="W109" s="101"/>
      <c r="X109" s="101"/>
      <c r="Y109" s="101"/>
      <c r="AA109" s="149" t="s">
        <v>381</v>
      </c>
    </row>
    <row r="110" spans="1:27" hidden="1">
      <c r="A110" s="75"/>
      <c r="B110" s="24" t="s">
        <v>112</v>
      </c>
      <c r="C110" s="55" t="s">
        <v>72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56"/>
      <c r="V110" s="101"/>
      <c r="W110" s="101"/>
      <c r="X110" s="101"/>
      <c r="Y110" s="101"/>
      <c r="AA110" s="149" t="s">
        <v>377</v>
      </c>
    </row>
    <row r="111" spans="1:27" ht="34.5" hidden="1">
      <c r="A111" s="75"/>
      <c r="B111" s="24" t="s">
        <v>113</v>
      </c>
      <c r="C111" s="55" t="s">
        <v>114</v>
      </c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16" t="s">
        <v>320</v>
      </c>
      <c r="AA111" s="149"/>
    </row>
    <row r="112" spans="1:27" hidden="1">
      <c r="A112" s="75"/>
      <c r="B112" s="24" t="s">
        <v>109</v>
      </c>
      <c r="C112" s="55" t="s">
        <v>115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56"/>
      <c r="V112" s="101"/>
      <c r="W112" s="101"/>
      <c r="X112" s="101"/>
      <c r="Y112" s="101"/>
      <c r="AA112" s="149" t="s">
        <v>381</v>
      </c>
    </row>
    <row r="113" spans="1:27" hidden="1">
      <c r="A113" s="75"/>
      <c r="B113" s="24" t="s">
        <v>116</v>
      </c>
      <c r="C113" s="55" t="s">
        <v>81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56"/>
      <c r="V113" s="101"/>
      <c r="W113" s="101"/>
      <c r="X113" s="101"/>
      <c r="Y113" s="101"/>
      <c r="AA113" s="149" t="s">
        <v>376</v>
      </c>
    </row>
    <row r="114" spans="1:27" hidden="1">
      <c r="A114" s="75"/>
      <c r="B114" s="24" t="s">
        <v>117</v>
      </c>
      <c r="C114" s="55" t="s">
        <v>118</v>
      </c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56"/>
      <c r="V114" s="101"/>
      <c r="W114" s="101"/>
      <c r="X114" s="101"/>
      <c r="Y114" s="101"/>
      <c r="Z114" s="116" t="s">
        <v>321</v>
      </c>
      <c r="AA114" s="149"/>
    </row>
    <row r="115" spans="1:27" hidden="1">
      <c r="A115" s="75"/>
      <c r="B115" s="24" t="s">
        <v>119</v>
      </c>
      <c r="C115" s="55" t="s">
        <v>118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56"/>
      <c r="V115" s="101"/>
      <c r="W115" s="101"/>
      <c r="X115" s="101"/>
      <c r="Y115" s="101"/>
      <c r="AA115" s="149" t="s">
        <v>380</v>
      </c>
    </row>
    <row r="116" spans="1:27" hidden="1">
      <c r="A116" s="75"/>
      <c r="B116" s="24" t="s">
        <v>250</v>
      </c>
      <c r="C116" s="55" t="s">
        <v>118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56"/>
      <c r="V116" s="101"/>
      <c r="W116" s="101"/>
      <c r="X116" s="101"/>
      <c r="Y116" s="101"/>
      <c r="AA116" s="149" t="s">
        <v>380</v>
      </c>
    </row>
    <row r="117" spans="1:27" hidden="1">
      <c r="A117" s="75"/>
      <c r="B117" s="24" t="s">
        <v>251</v>
      </c>
      <c r="C117" s="55" t="s">
        <v>118</v>
      </c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56"/>
      <c r="V117" s="101"/>
      <c r="W117" s="101"/>
      <c r="X117" s="101"/>
      <c r="Y117" s="101"/>
      <c r="AA117" s="149" t="s">
        <v>380</v>
      </c>
    </row>
    <row r="118" spans="1:27" hidden="1">
      <c r="A118" s="75"/>
      <c r="B118" s="24" t="s">
        <v>120</v>
      </c>
      <c r="C118" s="55" t="s">
        <v>118</v>
      </c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6"/>
      <c r="V118" s="101"/>
      <c r="W118" s="101"/>
      <c r="X118" s="101"/>
      <c r="Y118" s="101"/>
      <c r="AA118" s="149" t="s">
        <v>380</v>
      </c>
    </row>
    <row r="119" spans="1:27" hidden="1">
      <c r="A119" s="75"/>
      <c r="B119" s="23" t="s">
        <v>121</v>
      </c>
      <c r="C119" s="50" t="s">
        <v>122</v>
      </c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56"/>
      <c r="V119" s="101"/>
      <c r="W119" s="101"/>
      <c r="X119" s="101"/>
      <c r="Y119" s="101"/>
      <c r="Z119" s="118" t="s">
        <v>324</v>
      </c>
      <c r="AA119" s="149"/>
    </row>
    <row r="120" spans="1:27" hidden="1">
      <c r="A120" s="100"/>
      <c r="B120" s="27" t="s">
        <v>123</v>
      </c>
      <c r="C120" s="57" t="s">
        <v>63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56"/>
      <c r="V120" s="101"/>
      <c r="W120" s="101"/>
      <c r="X120" s="101"/>
      <c r="Y120" s="101"/>
      <c r="AA120" s="149" t="s">
        <v>376</v>
      </c>
    </row>
    <row r="121" spans="1:27" hidden="1">
      <c r="A121" s="75"/>
      <c r="B121" s="24" t="s">
        <v>124</v>
      </c>
      <c r="C121" s="55" t="s">
        <v>63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56"/>
      <c r="V121" s="101"/>
      <c r="W121" s="101"/>
      <c r="X121" s="101"/>
      <c r="Y121" s="101"/>
      <c r="AA121" s="149" t="s">
        <v>378</v>
      </c>
    </row>
    <row r="122" spans="1:27" hidden="1">
      <c r="A122" s="75"/>
      <c r="B122" s="24" t="s">
        <v>125</v>
      </c>
      <c r="C122" s="55" t="s">
        <v>122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56"/>
      <c r="V122" s="101"/>
      <c r="W122" s="101"/>
      <c r="X122" s="101"/>
      <c r="Y122" s="101"/>
      <c r="Z122" s="115" t="s">
        <v>325</v>
      </c>
      <c r="AA122" s="149"/>
    </row>
    <row r="123" spans="1:27" hidden="1">
      <c r="A123" s="75"/>
      <c r="B123" s="24" t="s">
        <v>126</v>
      </c>
      <c r="C123" s="55" t="s">
        <v>122</v>
      </c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56"/>
      <c r="V123" s="101"/>
      <c r="W123" s="101"/>
      <c r="X123" s="101"/>
      <c r="Y123" s="101"/>
      <c r="AA123" s="149" t="s">
        <v>380</v>
      </c>
    </row>
    <row r="124" spans="1:27" hidden="1">
      <c r="A124" s="75"/>
      <c r="B124" s="24" t="s">
        <v>127</v>
      </c>
      <c r="C124" s="55" t="s">
        <v>122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56"/>
      <c r="V124" s="101"/>
      <c r="W124" s="101"/>
      <c r="X124" s="101"/>
      <c r="Y124" s="101"/>
      <c r="AA124" s="149" t="s">
        <v>380</v>
      </c>
    </row>
    <row r="125" spans="1:27" hidden="1">
      <c r="A125" s="75"/>
      <c r="B125" s="23" t="s">
        <v>252</v>
      </c>
      <c r="C125" s="50" t="s">
        <v>63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56"/>
      <c r="V125" s="101"/>
      <c r="W125" s="101"/>
      <c r="X125" s="101"/>
      <c r="Y125" s="101"/>
      <c r="Z125" s="118" t="s">
        <v>326</v>
      </c>
      <c r="AA125" s="149"/>
    </row>
    <row r="126" spans="1:27" hidden="1">
      <c r="A126" s="75"/>
      <c r="B126" s="24" t="s">
        <v>245</v>
      </c>
      <c r="C126" s="55" t="s">
        <v>63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56"/>
      <c r="V126" s="101"/>
      <c r="W126" s="101"/>
      <c r="X126" s="101"/>
      <c r="Y126" s="101"/>
      <c r="AA126" s="149" t="s">
        <v>376</v>
      </c>
    </row>
    <row r="127" spans="1:27" ht="34.5" hidden="1">
      <c r="A127" s="75"/>
      <c r="B127" s="24" t="s">
        <v>266</v>
      </c>
      <c r="C127" s="55" t="s">
        <v>63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AA127" s="149" t="s">
        <v>382</v>
      </c>
    </row>
    <row r="128" spans="1:27">
      <c r="A128" s="75"/>
      <c r="B128" s="30" t="s">
        <v>128</v>
      </c>
      <c r="C128" s="58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56"/>
      <c r="V128" s="101"/>
      <c r="W128" s="101"/>
      <c r="X128" s="101"/>
      <c r="Y128" s="101"/>
      <c r="AA128" s="149"/>
    </row>
    <row r="129" spans="1:27">
      <c r="A129" s="75"/>
      <c r="B129" s="23" t="s">
        <v>129</v>
      </c>
      <c r="C129" s="55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56"/>
      <c r="V129" s="101"/>
      <c r="W129" s="101"/>
      <c r="X129" s="101"/>
      <c r="Y129" s="101"/>
      <c r="AA129" s="149"/>
    </row>
    <row r="130" spans="1:27">
      <c r="A130" s="75"/>
      <c r="B130" s="29" t="s">
        <v>130</v>
      </c>
      <c r="C130" s="50" t="s">
        <v>131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18" t="s">
        <v>327</v>
      </c>
      <c r="AA130" s="149"/>
    </row>
    <row r="131" spans="1:27">
      <c r="A131" s="75"/>
      <c r="B131" s="24" t="s">
        <v>283</v>
      </c>
      <c r="C131" s="55" t="s">
        <v>131</v>
      </c>
      <c r="D131" s="101">
        <v>296400</v>
      </c>
      <c r="E131" s="137">
        <f t="shared" ref="E131" si="4">SUM(G131,L131,Q131,V131)</f>
        <v>285289</v>
      </c>
      <c r="F131" s="140">
        <v>74100</v>
      </c>
      <c r="G131" s="137">
        <f t="shared" ref="G131" si="5">SUM(H131:J131)</f>
        <v>73096</v>
      </c>
      <c r="H131" s="159">
        <f>SUM([1]total_center!H131)</f>
        <v>26239</v>
      </c>
      <c r="I131" s="159">
        <f>SUM([2]total_center!I131)</f>
        <v>24258</v>
      </c>
      <c r="J131" s="159">
        <f>SUM([3]total_center!J131)</f>
        <v>22599</v>
      </c>
      <c r="K131" s="140">
        <v>74100</v>
      </c>
      <c r="L131" s="137">
        <f t="shared" ref="L131" si="6">SUM(M131:O131)</f>
        <v>64972</v>
      </c>
      <c r="M131" s="159">
        <f>SUM([4]total_center!M131)</f>
        <v>19800</v>
      </c>
      <c r="N131" s="159">
        <f>SUM([5]total_center!N131)</f>
        <v>24930</v>
      </c>
      <c r="O131" s="159">
        <f>SUM([6]total_center!O131)</f>
        <v>20242</v>
      </c>
      <c r="P131" s="140">
        <v>74100</v>
      </c>
      <c r="Q131" s="137">
        <f t="shared" ref="Q131" si="7">SUM(R131:T131)</f>
        <v>70012</v>
      </c>
      <c r="R131" s="159">
        <f>SUM([7]total_center!R131)</f>
        <v>19455</v>
      </c>
      <c r="S131" s="159">
        <f>SUM([8]total_center!S131)</f>
        <v>23445</v>
      </c>
      <c r="T131" s="159">
        <f>SUM([9]total_center!T131)</f>
        <v>27112</v>
      </c>
      <c r="U131" s="143">
        <v>74100</v>
      </c>
      <c r="V131" s="137">
        <f t="shared" ref="V131" si="8">SUM(W131:Y131)</f>
        <v>77209</v>
      </c>
      <c r="W131" s="159">
        <f>SUM([10]total_center!W131)</f>
        <v>26063</v>
      </c>
      <c r="X131" s="159">
        <f>SUM([11]total_center!X131)</f>
        <v>29996</v>
      </c>
      <c r="Y131" s="159">
        <f>SUM([12]total_center!Y131)</f>
        <v>21150</v>
      </c>
      <c r="AA131" s="149" t="s">
        <v>383</v>
      </c>
    </row>
    <row r="132" spans="1:27" ht="18.75" hidden="1" customHeight="1">
      <c r="A132" s="75"/>
      <c r="B132" s="24" t="s">
        <v>267</v>
      </c>
      <c r="C132" s="55" t="s">
        <v>131</v>
      </c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AA132" s="149" t="s">
        <v>382</v>
      </c>
    </row>
    <row r="133" spans="1:27" hidden="1">
      <c r="A133" s="75"/>
      <c r="B133" s="24" t="s">
        <v>132</v>
      </c>
      <c r="C133" s="55" t="s">
        <v>131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56"/>
      <c r="V133" s="101"/>
      <c r="W133" s="101"/>
      <c r="X133" s="101"/>
      <c r="Y133" s="101"/>
      <c r="AA133" s="149" t="s">
        <v>380</v>
      </c>
    </row>
    <row r="134" spans="1:27" hidden="1">
      <c r="A134" s="75"/>
      <c r="B134" s="29" t="s">
        <v>133</v>
      </c>
      <c r="C134" s="50" t="s">
        <v>96</v>
      </c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56"/>
      <c r="V134" s="101"/>
      <c r="W134" s="101"/>
      <c r="X134" s="101"/>
      <c r="Y134" s="101"/>
      <c r="AA134" s="149" t="s">
        <v>382</v>
      </c>
    </row>
    <row r="135" spans="1:27" hidden="1">
      <c r="A135" s="75"/>
      <c r="B135" s="29" t="s">
        <v>134</v>
      </c>
      <c r="C135" s="50" t="s">
        <v>135</v>
      </c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56"/>
      <c r="V135" s="101"/>
      <c r="W135" s="101"/>
      <c r="X135" s="101"/>
      <c r="Y135" s="101"/>
      <c r="Z135" s="118" t="s">
        <v>329</v>
      </c>
      <c r="AA135" s="149"/>
    </row>
    <row r="136" spans="1:27" hidden="1">
      <c r="A136" s="75"/>
      <c r="B136" s="24" t="s">
        <v>136</v>
      </c>
      <c r="C136" s="55" t="s">
        <v>135</v>
      </c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56"/>
      <c r="V136" s="101"/>
      <c r="W136" s="101"/>
      <c r="X136" s="101"/>
      <c r="Y136" s="101"/>
      <c r="AA136" s="149" t="s">
        <v>382</v>
      </c>
    </row>
    <row r="137" spans="1:27" hidden="1">
      <c r="A137" s="99"/>
      <c r="B137" s="24" t="s">
        <v>137</v>
      </c>
      <c r="C137" s="55" t="s">
        <v>135</v>
      </c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56"/>
      <c r="V137" s="101"/>
      <c r="W137" s="101"/>
      <c r="X137" s="101"/>
      <c r="Y137" s="101"/>
      <c r="AA137" s="149" t="s">
        <v>380</v>
      </c>
    </row>
    <row r="138" spans="1:27" ht="34.5" hidden="1">
      <c r="A138" s="75"/>
      <c r="B138" s="29" t="s">
        <v>138</v>
      </c>
      <c r="C138" s="50" t="s">
        <v>139</v>
      </c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18" t="s">
        <v>330</v>
      </c>
      <c r="AA138" s="149"/>
    </row>
    <row r="139" spans="1:27" hidden="1">
      <c r="A139" s="100"/>
      <c r="B139" s="27" t="s">
        <v>136</v>
      </c>
      <c r="C139" s="57" t="s">
        <v>139</v>
      </c>
      <c r="D139" s="160"/>
      <c r="E139" s="101"/>
      <c r="F139" s="160"/>
      <c r="G139" s="101"/>
      <c r="H139" s="160"/>
      <c r="I139" s="160"/>
      <c r="J139" s="160"/>
      <c r="K139" s="160"/>
      <c r="L139" s="101"/>
      <c r="M139" s="160"/>
      <c r="N139" s="160"/>
      <c r="O139" s="160"/>
      <c r="P139" s="160"/>
      <c r="Q139" s="101"/>
      <c r="R139" s="160"/>
      <c r="S139" s="160"/>
      <c r="T139" s="160"/>
      <c r="U139" s="161"/>
      <c r="V139" s="101"/>
      <c r="W139" s="160"/>
      <c r="X139" s="160"/>
      <c r="Y139" s="160"/>
      <c r="AA139" s="149" t="s">
        <v>382</v>
      </c>
    </row>
    <row r="140" spans="1:27" hidden="1">
      <c r="A140" s="75"/>
      <c r="B140" s="24" t="s">
        <v>140</v>
      </c>
      <c r="C140" s="55" t="s">
        <v>139</v>
      </c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56"/>
      <c r="V140" s="101"/>
      <c r="W140" s="101"/>
      <c r="X140" s="101"/>
      <c r="Y140" s="101"/>
      <c r="AA140" s="149" t="s">
        <v>380</v>
      </c>
    </row>
    <row r="141" spans="1:27" hidden="1">
      <c r="A141" s="75"/>
      <c r="B141" s="24" t="s">
        <v>141</v>
      </c>
      <c r="C141" s="55" t="s">
        <v>139</v>
      </c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56"/>
      <c r="V141" s="101"/>
      <c r="W141" s="101"/>
      <c r="X141" s="101"/>
      <c r="Y141" s="101"/>
      <c r="AA141" s="149" t="s">
        <v>380</v>
      </c>
    </row>
    <row r="142" spans="1:27" hidden="1">
      <c r="A142" s="75"/>
      <c r="B142" s="24" t="s">
        <v>142</v>
      </c>
      <c r="C142" s="55" t="s">
        <v>139</v>
      </c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56"/>
      <c r="V142" s="101"/>
      <c r="W142" s="101"/>
      <c r="X142" s="101"/>
      <c r="Y142" s="101"/>
      <c r="AA142" s="149" t="s">
        <v>380</v>
      </c>
    </row>
    <row r="143" spans="1:27" ht="40.5" hidden="1" customHeight="1">
      <c r="A143" s="100"/>
      <c r="B143" s="31" t="s">
        <v>143</v>
      </c>
      <c r="C143" s="59" t="s">
        <v>144</v>
      </c>
      <c r="D143" s="160"/>
      <c r="E143" s="101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18" t="s">
        <v>331</v>
      </c>
      <c r="AA143" s="149"/>
    </row>
    <row r="144" spans="1:27" hidden="1">
      <c r="A144" s="75"/>
      <c r="B144" s="24" t="s">
        <v>145</v>
      </c>
      <c r="C144" s="55" t="s">
        <v>146</v>
      </c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56"/>
      <c r="V144" s="101"/>
      <c r="W144" s="101"/>
      <c r="X144" s="101"/>
      <c r="Y144" s="101"/>
      <c r="AA144" s="149" t="s">
        <v>378</v>
      </c>
    </row>
    <row r="145" spans="1:27" hidden="1">
      <c r="A145" s="75"/>
      <c r="B145" s="24" t="s">
        <v>73</v>
      </c>
      <c r="C145" s="55" t="s">
        <v>72</v>
      </c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56"/>
      <c r="V145" s="101"/>
      <c r="W145" s="101"/>
      <c r="X145" s="101"/>
      <c r="Y145" s="101"/>
      <c r="AA145" s="149" t="s">
        <v>384</v>
      </c>
    </row>
    <row r="146" spans="1:27" hidden="1">
      <c r="A146" s="75"/>
      <c r="B146" s="24" t="s">
        <v>136</v>
      </c>
      <c r="C146" s="55" t="s">
        <v>146</v>
      </c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56"/>
      <c r="V146" s="101"/>
      <c r="W146" s="101"/>
      <c r="X146" s="101"/>
      <c r="Y146" s="101"/>
      <c r="AA146" s="149" t="s">
        <v>382</v>
      </c>
    </row>
    <row r="147" spans="1:27" hidden="1">
      <c r="A147" s="75"/>
      <c r="B147" s="24" t="s">
        <v>141</v>
      </c>
      <c r="C147" s="55" t="s">
        <v>146</v>
      </c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56"/>
      <c r="V147" s="101"/>
      <c r="W147" s="101"/>
      <c r="X147" s="101"/>
      <c r="Y147" s="101"/>
      <c r="AA147" s="149" t="s">
        <v>380</v>
      </c>
    </row>
    <row r="148" spans="1:27" hidden="1">
      <c r="A148" s="75"/>
      <c r="B148" s="24" t="s">
        <v>142</v>
      </c>
      <c r="C148" s="55" t="s">
        <v>146</v>
      </c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56"/>
      <c r="V148" s="101"/>
      <c r="W148" s="101"/>
      <c r="X148" s="101"/>
      <c r="Y148" s="101"/>
      <c r="AA148" s="149" t="s">
        <v>380</v>
      </c>
    </row>
    <row r="149" spans="1:27" hidden="1">
      <c r="A149" s="75"/>
      <c r="B149" s="29" t="s">
        <v>147</v>
      </c>
      <c r="C149" s="50" t="s">
        <v>148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56"/>
      <c r="V149" s="101"/>
      <c r="W149" s="101"/>
      <c r="X149" s="101"/>
      <c r="Y149" s="101"/>
      <c r="AA149" s="149" t="s">
        <v>382</v>
      </c>
    </row>
    <row r="150" spans="1:27" ht="34.5" hidden="1">
      <c r="A150" s="75"/>
      <c r="B150" s="29" t="s">
        <v>149</v>
      </c>
      <c r="C150" s="50" t="s">
        <v>277</v>
      </c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18" t="s">
        <v>332</v>
      </c>
      <c r="AA150" s="149"/>
    </row>
    <row r="151" spans="1:27" hidden="1">
      <c r="A151" s="75"/>
      <c r="B151" s="24" t="s">
        <v>265</v>
      </c>
      <c r="C151" s="55" t="s">
        <v>70</v>
      </c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56"/>
      <c r="V151" s="101"/>
      <c r="W151" s="101"/>
      <c r="X151" s="101"/>
      <c r="Y151" s="101"/>
      <c r="AA151" s="149" t="s">
        <v>376</v>
      </c>
    </row>
    <row r="152" spans="1:27" hidden="1">
      <c r="A152" s="75"/>
      <c r="B152" s="24" t="s">
        <v>150</v>
      </c>
      <c r="C152" s="55" t="s">
        <v>92</v>
      </c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56"/>
      <c r="V152" s="101"/>
      <c r="W152" s="101"/>
      <c r="X152" s="101"/>
      <c r="Y152" s="101"/>
      <c r="AA152" s="149" t="s">
        <v>378</v>
      </c>
    </row>
    <row r="153" spans="1:27" hidden="1">
      <c r="A153" s="75"/>
      <c r="B153" s="23" t="s">
        <v>246</v>
      </c>
      <c r="C153" s="55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56"/>
      <c r="V153" s="101"/>
      <c r="W153" s="101"/>
      <c r="X153" s="101"/>
      <c r="Y153" s="101"/>
      <c r="AA153" s="149"/>
    </row>
    <row r="154" spans="1:27" hidden="1">
      <c r="A154" s="75"/>
      <c r="B154" s="24" t="s">
        <v>151</v>
      </c>
      <c r="C154" s="55" t="s">
        <v>152</v>
      </c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56"/>
      <c r="V154" s="101"/>
      <c r="W154" s="101"/>
      <c r="X154" s="101"/>
      <c r="Y154" s="101"/>
      <c r="AA154" s="149" t="s">
        <v>382</v>
      </c>
    </row>
    <row r="155" spans="1:27" hidden="1">
      <c r="A155" s="75"/>
      <c r="B155" s="24" t="s">
        <v>153</v>
      </c>
      <c r="C155" s="55" t="s">
        <v>152</v>
      </c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56"/>
      <c r="V155" s="101"/>
      <c r="W155" s="101"/>
      <c r="X155" s="101"/>
      <c r="Y155" s="101"/>
      <c r="AA155" s="149" t="s">
        <v>382</v>
      </c>
    </row>
    <row r="156" spans="1:27" hidden="1">
      <c r="A156" s="75"/>
      <c r="B156" s="24" t="s">
        <v>154</v>
      </c>
      <c r="C156" s="55" t="s">
        <v>155</v>
      </c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56"/>
      <c r="V156" s="101"/>
      <c r="W156" s="101"/>
      <c r="X156" s="101"/>
      <c r="Y156" s="101"/>
      <c r="AA156" s="149" t="s">
        <v>382</v>
      </c>
    </row>
    <row r="157" spans="1:27" ht="34.5" hidden="1">
      <c r="A157" s="99"/>
      <c r="B157" s="23" t="s">
        <v>156</v>
      </c>
      <c r="C157" s="50" t="s">
        <v>148</v>
      </c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18" t="s">
        <v>333</v>
      </c>
      <c r="AA157" s="149"/>
    </row>
    <row r="158" spans="1:27" hidden="1">
      <c r="A158" s="100"/>
      <c r="B158" s="27" t="s">
        <v>157</v>
      </c>
      <c r="C158" s="57" t="s">
        <v>148</v>
      </c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56"/>
      <c r="V158" s="101"/>
      <c r="W158" s="101"/>
      <c r="X158" s="101"/>
      <c r="Y158" s="101"/>
      <c r="AA158" s="149" t="s">
        <v>385</v>
      </c>
    </row>
    <row r="159" spans="1:27" hidden="1">
      <c r="A159" s="75"/>
      <c r="B159" s="24" t="s">
        <v>158</v>
      </c>
      <c r="C159" s="55" t="s">
        <v>148</v>
      </c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56"/>
      <c r="V159" s="101"/>
      <c r="W159" s="101"/>
      <c r="X159" s="101"/>
      <c r="Y159" s="101"/>
      <c r="AA159" s="149" t="s">
        <v>385</v>
      </c>
    </row>
    <row r="160" spans="1:27" hidden="1">
      <c r="A160" s="75"/>
      <c r="B160" s="23" t="s">
        <v>159</v>
      </c>
      <c r="C160" s="50" t="s">
        <v>70</v>
      </c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56"/>
      <c r="V160" s="101"/>
      <c r="W160" s="101"/>
      <c r="X160" s="101"/>
      <c r="Y160" s="101"/>
      <c r="Z160" s="118" t="s">
        <v>334</v>
      </c>
      <c r="AA160" s="149"/>
    </row>
    <row r="161" spans="1:27" ht="51.75" hidden="1">
      <c r="A161" s="75"/>
      <c r="B161" s="32" t="s">
        <v>160</v>
      </c>
      <c r="C161" s="55" t="s">
        <v>70</v>
      </c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AA161" s="149" t="s">
        <v>376</v>
      </c>
    </row>
    <row r="162" spans="1:27" ht="34.5" hidden="1">
      <c r="A162" s="75"/>
      <c r="B162" s="24" t="s">
        <v>161</v>
      </c>
      <c r="C162" s="55" t="s">
        <v>70</v>
      </c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AA162" s="149" t="s">
        <v>381</v>
      </c>
    </row>
    <row r="163" spans="1:27" hidden="1">
      <c r="A163" s="75"/>
      <c r="B163" s="23" t="s">
        <v>162</v>
      </c>
      <c r="C163" s="55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56"/>
      <c r="V163" s="101"/>
      <c r="W163" s="101"/>
      <c r="X163" s="101"/>
      <c r="Y163" s="101"/>
      <c r="AA163" s="149"/>
    </row>
    <row r="164" spans="1:27" hidden="1">
      <c r="A164" s="75"/>
      <c r="B164" s="24" t="s">
        <v>163</v>
      </c>
      <c r="C164" s="6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56"/>
      <c r="V164" s="101"/>
      <c r="W164" s="101"/>
      <c r="X164" s="101"/>
      <c r="Y164" s="101"/>
      <c r="AA164" s="149"/>
    </row>
    <row r="165" spans="1:27" hidden="1">
      <c r="A165" s="75"/>
      <c r="B165" s="33" t="s">
        <v>164</v>
      </c>
      <c r="C165" s="49" t="s">
        <v>165</v>
      </c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56"/>
      <c r="V165" s="101"/>
      <c r="W165" s="101"/>
      <c r="X165" s="101"/>
      <c r="Y165" s="101"/>
      <c r="AA165" s="149" t="s">
        <v>380</v>
      </c>
    </row>
    <row r="166" spans="1:27" ht="21.75" hidden="1" customHeight="1">
      <c r="A166" s="75"/>
      <c r="B166" s="24" t="s">
        <v>254</v>
      </c>
      <c r="C166" s="55" t="s">
        <v>148</v>
      </c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16" t="s">
        <v>335</v>
      </c>
      <c r="AA166" s="149"/>
    </row>
    <row r="167" spans="1:27" hidden="1">
      <c r="A167" s="75"/>
      <c r="B167" s="24" t="s">
        <v>166</v>
      </c>
      <c r="C167" s="55" t="s">
        <v>148</v>
      </c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56"/>
      <c r="V167" s="101"/>
      <c r="W167" s="101"/>
      <c r="X167" s="101"/>
      <c r="Y167" s="101"/>
      <c r="AA167" s="149" t="s">
        <v>380</v>
      </c>
    </row>
    <row r="168" spans="1:27" hidden="1">
      <c r="A168" s="75"/>
      <c r="B168" s="34" t="s">
        <v>167</v>
      </c>
      <c r="C168" s="55" t="s">
        <v>148</v>
      </c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56"/>
      <c r="V168" s="101"/>
      <c r="W168" s="101"/>
      <c r="X168" s="101"/>
      <c r="Y168" s="101"/>
      <c r="AA168" s="149" t="s">
        <v>380</v>
      </c>
    </row>
    <row r="169" spans="1:27" hidden="1">
      <c r="A169" s="75"/>
      <c r="B169" s="34" t="s">
        <v>168</v>
      </c>
      <c r="C169" s="55" t="s">
        <v>148</v>
      </c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56"/>
      <c r="V169" s="101"/>
      <c r="W169" s="101"/>
      <c r="X169" s="101"/>
      <c r="Y169" s="101"/>
      <c r="AA169" s="149" t="s">
        <v>380</v>
      </c>
    </row>
    <row r="170" spans="1:27" hidden="1">
      <c r="A170" s="75"/>
      <c r="B170" s="23" t="s">
        <v>169</v>
      </c>
      <c r="C170" s="55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56"/>
      <c r="V170" s="101"/>
      <c r="W170" s="101"/>
      <c r="X170" s="101"/>
      <c r="Y170" s="101"/>
      <c r="AA170" s="149"/>
    </row>
    <row r="171" spans="1:27" hidden="1">
      <c r="A171" s="75"/>
      <c r="B171" s="24" t="s">
        <v>170</v>
      </c>
      <c r="C171" s="55" t="s">
        <v>27</v>
      </c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56"/>
      <c r="V171" s="101"/>
      <c r="W171" s="101"/>
      <c r="X171" s="101"/>
      <c r="Y171" s="101"/>
      <c r="Z171" s="115" t="s">
        <v>336</v>
      </c>
      <c r="AA171" s="149"/>
    </row>
    <row r="172" spans="1:27" hidden="1">
      <c r="A172" s="75"/>
      <c r="B172" s="24"/>
      <c r="C172" s="55" t="s">
        <v>165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56"/>
      <c r="V172" s="101"/>
      <c r="W172" s="101"/>
      <c r="X172" s="101"/>
      <c r="Y172" s="101"/>
      <c r="Z172" s="115" t="s">
        <v>337</v>
      </c>
      <c r="AA172" s="149"/>
    </row>
    <row r="173" spans="1:27" ht="51.75" hidden="1">
      <c r="A173" s="75"/>
      <c r="B173" s="24" t="s">
        <v>239</v>
      </c>
      <c r="C173" s="55" t="s">
        <v>27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AA173" s="149" t="s">
        <v>382</v>
      </c>
    </row>
    <row r="174" spans="1:27" hidden="1">
      <c r="A174" s="75"/>
      <c r="B174" s="24"/>
      <c r="C174" s="55" t="s">
        <v>165</v>
      </c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56"/>
      <c r="V174" s="101"/>
      <c r="W174" s="101"/>
      <c r="X174" s="101"/>
      <c r="Y174" s="101"/>
      <c r="AA174" s="149" t="s">
        <v>382</v>
      </c>
    </row>
    <row r="175" spans="1:27" ht="34.5" hidden="1">
      <c r="A175" s="75"/>
      <c r="B175" s="24" t="s">
        <v>240</v>
      </c>
      <c r="C175" s="55" t="s">
        <v>27</v>
      </c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AA175" s="149" t="s">
        <v>382</v>
      </c>
    </row>
    <row r="176" spans="1:27" hidden="1">
      <c r="A176" s="75"/>
      <c r="B176" s="24"/>
      <c r="C176" s="55" t="s">
        <v>165</v>
      </c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56"/>
      <c r="V176" s="101"/>
      <c r="W176" s="101"/>
      <c r="X176" s="101"/>
      <c r="Y176" s="101"/>
      <c r="AA176" s="149" t="s">
        <v>382</v>
      </c>
    </row>
    <row r="177" spans="1:27" hidden="1">
      <c r="A177" s="75"/>
      <c r="B177" s="24" t="s">
        <v>171</v>
      </c>
      <c r="C177" s="55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56"/>
      <c r="V177" s="101"/>
      <c r="W177" s="101"/>
      <c r="X177" s="101"/>
      <c r="Y177" s="101"/>
      <c r="AA177" s="149"/>
    </row>
    <row r="178" spans="1:27" hidden="1">
      <c r="A178" s="75"/>
      <c r="B178" s="24" t="s">
        <v>255</v>
      </c>
      <c r="C178" s="55" t="s">
        <v>148</v>
      </c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56"/>
      <c r="V178" s="101"/>
      <c r="W178" s="101"/>
      <c r="X178" s="101"/>
      <c r="Y178" s="101"/>
      <c r="Z178" s="116" t="s">
        <v>338</v>
      </c>
      <c r="AA178" s="149"/>
    </row>
    <row r="179" spans="1:27" hidden="1">
      <c r="A179" s="75"/>
      <c r="B179" s="24" t="s">
        <v>172</v>
      </c>
      <c r="C179" s="55" t="s">
        <v>148</v>
      </c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56"/>
      <c r="V179" s="101"/>
      <c r="W179" s="101"/>
      <c r="X179" s="101"/>
      <c r="Y179" s="101"/>
      <c r="AA179" s="149" t="s">
        <v>382</v>
      </c>
    </row>
    <row r="180" spans="1:27" hidden="1">
      <c r="A180" s="75"/>
      <c r="B180" s="24" t="s">
        <v>242</v>
      </c>
      <c r="C180" s="55" t="s">
        <v>148</v>
      </c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56"/>
      <c r="V180" s="101"/>
      <c r="W180" s="101"/>
      <c r="X180" s="101"/>
      <c r="Y180" s="101"/>
      <c r="AA180" s="149" t="s">
        <v>384</v>
      </c>
    </row>
    <row r="181" spans="1:27" hidden="1">
      <c r="A181" s="75"/>
      <c r="B181" s="24" t="s">
        <v>256</v>
      </c>
      <c r="C181" s="55" t="s">
        <v>27</v>
      </c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56"/>
      <c r="V181" s="101"/>
      <c r="W181" s="101"/>
      <c r="X181" s="101"/>
      <c r="Y181" s="101"/>
      <c r="Z181" s="116" t="s">
        <v>339</v>
      </c>
      <c r="AA181" s="149"/>
    </row>
    <row r="182" spans="1:27" hidden="1">
      <c r="A182" s="75"/>
      <c r="B182" s="24" t="s">
        <v>242</v>
      </c>
      <c r="C182" s="55" t="s">
        <v>27</v>
      </c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56"/>
      <c r="V182" s="101"/>
      <c r="W182" s="101"/>
      <c r="X182" s="101"/>
      <c r="Y182" s="101"/>
      <c r="AA182" s="149" t="s">
        <v>384</v>
      </c>
    </row>
    <row r="183" spans="1:27" hidden="1">
      <c r="A183" s="75"/>
      <c r="B183" s="24" t="s">
        <v>253</v>
      </c>
      <c r="C183" s="55" t="s">
        <v>27</v>
      </c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56"/>
      <c r="V183" s="101"/>
      <c r="W183" s="101"/>
      <c r="X183" s="101"/>
      <c r="Y183" s="101"/>
      <c r="AA183" s="149" t="s">
        <v>380</v>
      </c>
    </row>
    <row r="184" spans="1:27" hidden="1">
      <c r="A184" s="75"/>
      <c r="B184" s="24" t="s">
        <v>257</v>
      </c>
      <c r="C184" s="55" t="s">
        <v>27</v>
      </c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56"/>
      <c r="V184" s="101"/>
      <c r="W184" s="101"/>
      <c r="X184" s="101"/>
      <c r="Y184" s="101"/>
      <c r="Z184" s="116" t="s">
        <v>343</v>
      </c>
      <c r="AA184" s="149"/>
    </row>
    <row r="185" spans="1:27" ht="21" hidden="1" customHeight="1">
      <c r="A185" s="75"/>
      <c r="B185" s="24" t="s">
        <v>341</v>
      </c>
      <c r="C185" s="55" t="s">
        <v>27</v>
      </c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15" t="s">
        <v>342</v>
      </c>
    </row>
    <row r="186" spans="1:27" hidden="1">
      <c r="A186" s="75"/>
      <c r="B186" s="24" t="s">
        <v>340</v>
      </c>
      <c r="C186" s="124" t="s">
        <v>27</v>
      </c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AA186" s="149" t="s">
        <v>382</v>
      </c>
    </row>
    <row r="187" spans="1:27" ht="34.5" hidden="1">
      <c r="A187" s="75"/>
      <c r="B187" s="24" t="s">
        <v>269</v>
      </c>
      <c r="C187" s="53" t="s">
        <v>27</v>
      </c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AA187" s="149" t="s">
        <v>386</v>
      </c>
    </row>
    <row r="188" spans="1:27" hidden="1">
      <c r="A188" s="75"/>
      <c r="B188" s="24" t="s">
        <v>173</v>
      </c>
      <c r="C188" s="62" t="s">
        <v>27</v>
      </c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56"/>
      <c r="V188" s="101"/>
      <c r="W188" s="101"/>
      <c r="X188" s="101"/>
      <c r="Y188" s="101"/>
      <c r="AA188" s="149" t="s">
        <v>378</v>
      </c>
    </row>
    <row r="189" spans="1:27" hidden="1">
      <c r="A189" s="75"/>
      <c r="B189" s="24" t="s">
        <v>242</v>
      </c>
      <c r="C189" s="55" t="s">
        <v>27</v>
      </c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56"/>
      <c r="V189" s="101"/>
      <c r="W189" s="101"/>
      <c r="X189" s="101"/>
      <c r="Y189" s="101"/>
      <c r="AA189" s="149" t="s">
        <v>384</v>
      </c>
    </row>
    <row r="190" spans="1:27" hidden="1">
      <c r="A190" s="75"/>
      <c r="B190" s="24" t="s">
        <v>253</v>
      </c>
      <c r="C190" s="55" t="s">
        <v>27</v>
      </c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56"/>
      <c r="V190" s="101"/>
      <c r="W190" s="101"/>
      <c r="X190" s="101"/>
      <c r="Y190" s="101"/>
      <c r="AA190" s="149" t="s">
        <v>380</v>
      </c>
    </row>
    <row r="191" spans="1:27" hidden="1">
      <c r="A191" s="75"/>
      <c r="B191" s="24" t="s">
        <v>258</v>
      </c>
      <c r="C191" s="55" t="s">
        <v>165</v>
      </c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56"/>
      <c r="V191" s="101"/>
      <c r="W191" s="101"/>
      <c r="X191" s="101"/>
      <c r="Y191" s="101"/>
      <c r="AA191" s="149" t="s">
        <v>380</v>
      </c>
    </row>
    <row r="192" spans="1:27" hidden="1">
      <c r="A192" s="75"/>
      <c r="B192" s="23" t="s">
        <v>271</v>
      </c>
      <c r="C192" s="55" t="s">
        <v>27</v>
      </c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56"/>
      <c r="V192" s="101"/>
      <c r="W192" s="101"/>
      <c r="X192" s="101"/>
      <c r="Y192" s="101"/>
      <c r="Z192" s="118" t="s">
        <v>344</v>
      </c>
      <c r="AA192" s="149"/>
    </row>
    <row r="193" spans="1:27" hidden="1">
      <c r="A193" s="75"/>
      <c r="B193" s="24" t="s">
        <v>272</v>
      </c>
      <c r="C193" s="55" t="s">
        <v>27</v>
      </c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56"/>
      <c r="V193" s="101"/>
      <c r="W193" s="101"/>
      <c r="X193" s="101"/>
      <c r="Y193" s="101"/>
      <c r="AA193" s="149" t="s">
        <v>386</v>
      </c>
    </row>
    <row r="194" spans="1:27" ht="34.5" hidden="1">
      <c r="A194" s="75"/>
      <c r="B194" s="24" t="s">
        <v>273</v>
      </c>
      <c r="C194" s="55" t="s">
        <v>27</v>
      </c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AA194" s="152" t="s">
        <v>377</v>
      </c>
    </row>
    <row r="195" spans="1:27" ht="34.5" hidden="1">
      <c r="A195" s="75"/>
      <c r="B195" s="23" t="s">
        <v>174</v>
      </c>
      <c r="C195" s="50" t="s">
        <v>165</v>
      </c>
      <c r="D195" s="110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25" t="s">
        <v>345</v>
      </c>
      <c r="AA195" s="149"/>
    </row>
    <row r="196" spans="1:27" ht="60.75" hidden="1" customHeight="1">
      <c r="A196" s="75"/>
      <c r="B196" s="32" t="s">
        <v>270</v>
      </c>
      <c r="C196" s="55" t="s">
        <v>165</v>
      </c>
      <c r="D196" s="110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21"/>
      <c r="AA196" s="149" t="s">
        <v>386</v>
      </c>
    </row>
    <row r="197" spans="1:27">
      <c r="A197" s="75"/>
      <c r="B197" s="23" t="s">
        <v>175</v>
      </c>
      <c r="C197" s="5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56"/>
      <c r="V197" s="101"/>
      <c r="W197" s="101"/>
      <c r="X197" s="101"/>
      <c r="Y197" s="101"/>
      <c r="AA197" s="149"/>
    </row>
    <row r="198" spans="1:27" ht="34.5">
      <c r="A198" s="75"/>
      <c r="B198" s="23" t="s">
        <v>176</v>
      </c>
      <c r="C198" s="50" t="s">
        <v>27</v>
      </c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18" t="s">
        <v>346</v>
      </c>
      <c r="AA198" s="149"/>
    </row>
    <row r="199" spans="1:27">
      <c r="A199" s="75"/>
      <c r="B199" s="29" t="s">
        <v>177</v>
      </c>
      <c r="C199" s="50" t="s">
        <v>27</v>
      </c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56"/>
      <c r="V199" s="101"/>
      <c r="W199" s="101"/>
      <c r="X199" s="101"/>
      <c r="Y199" s="101"/>
      <c r="Z199" s="116" t="s">
        <v>347</v>
      </c>
      <c r="AA199" s="149"/>
    </row>
    <row r="200" spans="1:27" ht="20.25" hidden="1" customHeight="1">
      <c r="A200" s="75"/>
      <c r="B200" s="24" t="s">
        <v>178</v>
      </c>
      <c r="C200" s="55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70"/>
      <c r="AA200" s="149" t="s">
        <v>385</v>
      </c>
    </row>
    <row r="201" spans="1:27" ht="39" hidden="1" customHeight="1">
      <c r="A201" s="75"/>
      <c r="B201" s="24" t="s">
        <v>179</v>
      </c>
      <c r="C201" s="55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70"/>
      <c r="AA201" s="149" t="s">
        <v>381</v>
      </c>
    </row>
    <row r="202" spans="1:27" ht="34.5">
      <c r="A202" s="99"/>
      <c r="B202" s="26" t="s">
        <v>180</v>
      </c>
      <c r="C202" s="63" t="s">
        <v>27</v>
      </c>
      <c r="D202" s="101">
        <v>1</v>
      </c>
      <c r="E202" s="137">
        <f t="shared" ref="E202:E215" si="9">SUM(G202,L202,Q202,V202)</f>
        <v>0</v>
      </c>
      <c r="F202" s="137">
        <v>0</v>
      </c>
      <c r="G202" s="137">
        <f t="shared" ref="G202" si="10">SUM(H202:J202)</f>
        <v>0</v>
      </c>
      <c r="H202" s="159">
        <f>SUM([1]total_center!H202)</f>
        <v>0</v>
      </c>
      <c r="I202" s="159">
        <f>SUM([2]total_center!I202)</f>
        <v>0</v>
      </c>
      <c r="J202" s="159">
        <f>SUM([3]total_center!J202)</f>
        <v>0</v>
      </c>
      <c r="K202" s="137">
        <v>0</v>
      </c>
      <c r="L202" s="137">
        <f t="shared" ref="L202" si="11">SUM(M202:O202)</f>
        <v>0</v>
      </c>
      <c r="M202" s="159">
        <f>SUM([4]total_center!M202)</f>
        <v>0</v>
      </c>
      <c r="N202" s="159">
        <f>SUM([5]total_center!N202)</f>
        <v>0</v>
      </c>
      <c r="O202" s="159">
        <f>SUM([6]total_center!O202)</f>
        <v>0</v>
      </c>
      <c r="P202" s="137">
        <v>1</v>
      </c>
      <c r="Q202" s="137">
        <f t="shared" ref="Q202" si="12">SUM(R202:T202)</f>
        <v>0</v>
      </c>
      <c r="R202" s="159">
        <f>SUM([7]total_center!R202)</f>
        <v>0</v>
      </c>
      <c r="S202" s="159">
        <f>SUM([8]total_center!S202)</f>
        <v>0</v>
      </c>
      <c r="T202" s="159">
        <f>SUM([9]total_center!T202)</f>
        <v>0</v>
      </c>
      <c r="U202" s="137">
        <v>0</v>
      </c>
      <c r="V202" s="137">
        <f t="shared" ref="V202" si="13">SUM(W202:Y202)</f>
        <v>0</v>
      </c>
      <c r="W202" s="159">
        <f>SUM([10]total_center!W202)</f>
        <v>0</v>
      </c>
      <c r="X202" s="159">
        <f>SUM([11]total_center!X202)</f>
        <v>0</v>
      </c>
      <c r="Y202" s="159">
        <f>SUM([12]total_center!Y202)</f>
        <v>0</v>
      </c>
      <c r="AA202" s="149" t="s">
        <v>387</v>
      </c>
    </row>
    <row r="203" spans="1:27" ht="24.75" customHeight="1">
      <c r="A203" s="100"/>
      <c r="B203" s="31" t="s">
        <v>181</v>
      </c>
      <c r="C203" s="59" t="s">
        <v>27</v>
      </c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16" t="s">
        <v>348</v>
      </c>
      <c r="AA203" s="149"/>
    </row>
    <row r="204" spans="1:27" hidden="1">
      <c r="A204" s="75"/>
      <c r="B204" s="24" t="s">
        <v>182</v>
      </c>
      <c r="C204" s="55" t="s">
        <v>27</v>
      </c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56"/>
      <c r="V204" s="101"/>
      <c r="W204" s="101"/>
      <c r="X204" s="101"/>
      <c r="Y204" s="101"/>
      <c r="AA204" s="149" t="s">
        <v>385</v>
      </c>
    </row>
    <row r="205" spans="1:27" hidden="1">
      <c r="A205" s="75"/>
      <c r="B205" s="24" t="s">
        <v>183</v>
      </c>
      <c r="C205" s="55" t="s">
        <v>27</v>
      </c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56"/>
      <c r="V205" s="101"/>
      <c r="W205" s="101"/>
      <c r="X205" s="101"/>
      <c r="Y205" s="101"/>
      <c r="AA205" s="149" t="s">
        <v>376</v>
      </c>
    </row>
    <row r="206" spans="1:27" hidden="1">
      <c r="A206" s="75"/>
      <c r="B206" s="33" t="s">
        <v>184</v>
      </c>
      <c r="C206" s="49" t="s">
        <v>27</v>
      </c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56"/>
      <c r="V206" s="101"/>
      <c r="W206" s="101"/>
      <c r="X206" s="101"/>
      <c r="Y206" s="101"/>
      <c r="AA206" s="149" t="s">
        <v>381</v>
      </c>
    </row>
    <row r="207" spans="1:27" hidden="1">
      <c r="A207" s="75"/>
      <c r="B207" s="24" t="s">
        <v>185</v>
      </c>
      <c r="C207" s="55" t="s">
        <v>27</v>
      </c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56"/>
      <c r="V207" s="101"/>
      <c r="W207" s="101"/>
      <c r="X207" s="101"/>
      <c r="Y207" s="101"/>
      <c r="AA207" s="149" t="s">
        <v>382</v>
      </c>
    </row>
    <row r="208" spans="1:27" hidden="1">
      <c r="A208" s="75"/>
      <c r="B208" s="24" t="s">
        <v>186</v>
      </c>
      <c r="C208" s="55" t="s">
        <v>27</v>
      </c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56"/>
      <c r="V208" s="101"/>
      <c r="W208" s="101"/>
      <c r="X208" s="101"/>
      <c r="Y208" s="101"/>
      <c r="AA208" s="149" t="s">
        <v>378</v>
      </c>
    </row>
    <row r="209" spans="1:27" hidden="1">
      <c r="A209" s="75"/>
      <c r="B209" s="24" t="s">
        <v>187</v>
      </c>
      <c r="C209" s="55" t="s">
        <v>27</v>
      </c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56"/>
      <c r="V209" s="101"/>
      <c r="W209" s="101"/>
      <c r="X209" s="101"/>
      <c r="Y209" s="101"/>
      <c r="AA209" s="149" t="s">
        <v>384</v>
      </c>
    </row>
    <row r="210" spans="1:27">
      <c r="A210" s="75"/>
      <c r="B210" s="24" t="s">
        <v>188</v>
      </c>
      <c r="C210" s="55" t="s">
        <v>27</v>
      </c>
      <c r="D210" s="101">
        <v>1</v>
      </c>
      <c r="E210" s="137">
        <f t="shared" si="9"/>
        <v>0</v>
      </c>
      <c r="F210" s="137">
        <v>0</v>
      </c>
      <c r="G210" s="137">
        <f t="shared" ref="G210" si="14">SUM(H210:J210)</f>
        <v>0</v>
      </c>
      <c r="H210" s="159">
        <f>SUM([1]total_center!H210)</f>
        <v>0</v>
      </c>
      <c r="I210" s="159">
        <f>SUM([2]total_center!I210)</f>
        <v>0</v>
      </c>
      <c r="J210" s="159">
        <f>SUM([3]total_center!J210)</f>
        <v>0</v>
      </c>
      <c r="K210" s="137">
        <v>0</v>
      </c>
      <c r="L210" s="137">
        <f t="shared" ref="L210" si="15">SUM(M210:O210)</f>
        <v>0</v>
      </c>
      <c r="M210" s="159">
        <f>SUM([4]total_center!M210)</f>
        <v>0</v>
      </c>
      <c r="N210" s="159">
        <f>SUM([5]total_center!N210)</f>
        <v>0</v>
      </c>
      <c r="O210" s="159">
        <f>SUM([6]total_center!O210)</f>
        <v>0</v>
      </c>
      <c r="P210" s="137">
        <v>1</v>
      </c>
      <c r="Q210" s="137">
        <f t="shared" ref="Q210" si="16">SUM(R210:T210)</f>
        <v>0</v>
      </c>
      <c r="R210" s="159">
        <f>SUM([7]total_center!R210)</f>
        <v>0</v>
      </c>
      <c r="S210" s="159">
        <f>SUM([8]total_center!S210)</f>
        <v>0</v>
      </c>
      <c r="T210" s="159">
        <f>SUM([9]total_center!T210)</f>
        <v>0</v>
      </c>
      <c r="U210" s="138">
        <v>0</v>
      </c>
      <c r="V210" s="137">
        <f t="shared" ref="V210" si="17">SUM(W210:Y210)</f>
        <v>0</v>
      </c>
      <c r="W210" s="159">
        <f>SUM([10]total_center!W210)</f>
        <v>0</v>
      </c>
      <c r="X210" s="159">
        <f>SUM([11]total_center!X210)</f>
        <v>0</v>
      </c>
      <c r="Y210" s="159">
        <f>SUM([12]total_center!Y210)</f>
        <v>0</v>
      </c>
      <c r="AA210" s="149" t="s">
        <v>387</v>
      </c>
    </row>
    <row r="211" spans="1:27" ht="34.5">
      <c r="A211" s="75"/>
      <c r="B211" s="29" t="s">
        <v>189</v>
      </c>
      <c r="C211" s="50" t="s">
        <v>27</v>
      </c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16" t="s">
        <v>349</v>
      </c>
      <c r="AA211" s="149"/>
    </row>
    <row r="212" spans="1:27" ht="34.5" hidden="1">
      <c r="A212" s="75"/>
      <c r="B212" s="24" t="s">
        <v>190</v>
      </c>
      <c r="C212" s="55" t="s">
        <v>27</v>
      </c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AA212" s="152" t="s">
        <v>385</v>
      </c>
    </row>
    <row r="213" spans="1:27" hidden="1">
      <c r="A213" s="75"/>
      <c r="B213" s="24" t="s">
        <v>191</v>
      </c>
      <c r="C213" s="55" t="s">
        <v>27</v>
      </c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56"/>
      <c r="V213" s="101"/>
      <c r="W213" s="101"/>
      <c r="X213" s="101"/>
      <c r="Y213" s="101"/>
      <c r="AA213" s="149" t="s">
        <v>382</v>
      </c>
    </row>
    <row r="214" spans="1:27" hidden="1">
      <c r="A214" s="75"/>
      <c r="B214" s="24" t="s">
        <v>192</v>
      </c>
      <c r="C214" s="55" t="s">
        <v>27</v>
      </c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56"/>
      <c r="V214" s="101"/>
      <c r="W214" s="101"/>
      <c r="X214" s="101"/>
      <c r="Y214" s="101"/>
      <c r="AA214" s="149" t="s">
        <v>378</v>
      </c>
    </row>
    <row r="215" spans="1:27" ht="18" thickBot="1">
      <c r="A215" s="75"/>
      <c r="B215" s="24" t="s">
        <v>193</v>
      </c>
      <c r="C215" s="55" t="s">
        <v>27</v>
      </c>
      <c r="D215" s="101">
        <v>2</v>
      </c>
      <c r="E215" s="137">
        <f t="shared" si="9"/>
        <v>2</v>
      </c>
      <c r="F215" s="137">
        <v>1</v>
      </c>
      <c r="G215" s="137">
        <f t="shared" ref="G215" si="18">SUM(H215:J215)</f>
        <v>0</v>
      </c>
      <c r="H215" s="159">
        <f>SUM([1]total_center!H215)</f>
        <v>0</v>
      </c>
      <c r="I215" s="159">
        <f>SUM([2]total_center!I215)</f>
        <v>0</v>
      </c>
      <c r="J215" s="159">
        <f>SUM([3]total_center!J215)</f>
        <v>0</v>
      </c>
      <c r="K215" s="137">
        <v>0</v>
      </c>
      <c r="L215" s="137">
        <f t="shared" ref="L215" si="19">SUM(M215:O215)</f>
        <v>2</v>
      </c>
      <c r="M215" s="159">
        <f>SUM([4]total_center!M215)</f>
        <v>1</v>
      </c>
      <c r="N215" s="159">
        <f>SUM([5]total_center!N215)</f>
        <v>1</v>
      </c>
      <c r="O215" s="159">
        <f>SUM([6]total_center!O215)</f>
        <v>0</v>
      </c>
      <c r="P215" s="137">
        <v>1</v>
      </c>
      <c r="Q215" s="137">
        <f t="shared" ref="Q215" si="20">SUM(R215:T215)</f>
        <v>0</v>
      </c>
      <c r="R215" s="159">
        <f>SUM([7]total_center!R215)</f>
        <v>0</v>
      </c>
      <c r="S215" s="159">
        <f>SUM([8]total_center!S215)</f>
        <v>0</v>
      </c>
      <c r="T215" s="159">
        <f>SUM([9]total_center!T215)</f>
        <v>0</v>
      </c>
      <c r="U215" s="138">
        <v>0</v>
      </c>
      <c r="V215" s="137">
        <f t="shared" ref="V215" si="21">SUM(W215:Y215)</f>
        <v>0</v>
      </c>
      <c r="W215" s="159">
        <f>SUM([10]total_center!W215)</f>
        <v>0</v>
      </c>
      <c r="X215" s="159">
        <f>SUM([11]total_center!X215)</f>
        <v>0</v>
      </c>
      <c r="Y215" s="159">
        <f>SUM([12]total_center!Y215)</f>
        <v>0</v>
      </c>
      <c r="AA215" s="149" t="s">
        <v>387</v>
      </c>
    </row>
    <row r="216" spans="1:27" hidden="1">
      <c r="A216" s="75"/>
      <c r="B216" s="24" t="s">
        <v>194</v>
      </c>
      <c r="C216" s="55" t="s">
        <v>27</v>
      </c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56"/>
      <c r="V216" s="101"/>
      <c r="W216" s="101"/>
      <c r="X216" s="101"/>
      <c r="Y216" s="70"/>
      <c r="AA216" s="149" t="s">
        <v>385</v>
      </c>
    </row>
    <row r="217" spans="1:27" hidden="1">
      <c r="A217" s="75"/>
      <c r="B217" s="24" t="s">
        <v>195</v>
      </c>
      <c r="C217" s="55" t="s">
        <v>27</v>
      </c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56"/>
      <c r="V217" s="101"/>
      <c r="W217" s="101"/>
      <c r="X217" s="101"/>
      <c r="Y217" s="70"/>
      <c r="AA217" s="149" t="s">
        <v>385</v>
      </c>
    </row>
    <row r="218" spans="1:27" ht="34.5" hidden="1">
      <c r="A218" s="99"/>
      <c r="B218" s="23" t="s">
        <v>244</v>
      </c>
      <c r="C218" s="50" t="s">
        <v>27</v>
      </c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70"/>
      <c r="AA218" s="149" t="s">
        <v>377</v>
      </c>
    </row>
    <row r="219" spans="1:27" ht="34.5" hidden="1">
      <c r="A219" s="99"/>
      <c r="B219" s="90" t="s">
        <v>243</v>
      </c>
      <c r="C219" s="91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01"/>
      <c r="R219" s="157"/>
      <c r="S219" s="157"/>
      <c r="T219" s="157"/>
      <c r="U219" s="158"/>
      <c r="V219" s="101"/>
      <c r="W219" s="157"/>
      <c r="X219" s="157"/>
      <c r="Y219" s="86"/>
      <c r="AA219" s="149"/>
    </row>
    <row r="220" spans="1:27" s="85" customFormat="1" hidden="1">
      <c r="A220" s="129"/>
      <c r="B220" s="130" t="s">
        <v>261</v>
      </c>
      <c r="C220" s="131" t="s">
        <v>27</v>
      </c>
      <c r="D220" s="110"/>
      <c r="E220" s="101"/>
      <c r="F220" s="110"/>
      <c r="G220" s="101"/>
      <c r="H220" s="110"/>
      <c r="I220" s="110"/>
      <c r="J220" s="110"/>
      <c r="K220" s="110"/>
      <c r="L220" s="101"/>
      <c r="M220" s="110"/>
      <c r="N220" s="110"/>
      <c r="O220" s="110"/>
      <c r="P220" s="110"/>
      <c r="Q220" s="101"/>
      <c r="R220" s="110"/>
      <c r="S220" s="110"/>
      <c r="T220" s="110"/>
      <c r="U220" s="163"/>
      <c r="V220" s="101"/>
      <c r="W220" s="110"/>
      <c r="X220" s="84"/>
      <c r="Y220" s="84"/>
      <c r="Z220" s="117"/>
      <c r="AA220" s="151" t="s">
        <v>377</v>
      </c>
    </row>
    <row r="221" spans="1:27" s="85" customFormat="1" ht="35.25" hidden="1" thickBot="1">
      <c r="A221" s="102"/>
      <c r="B221" s="103" t="s">
        <v>259</v>
      </c>
      <c r="C221" s="104" t="s">
        <v>260</v>
      </c>
      <c r="D221" s="164"/>
      <c r="E221" s="101"/>
      <c r="F221" s="164"/>
      <c r="G221" s="101"/>
      <c r="H221" s="164"/>
      <c r="I221" s="164"/>
      <c r="J221" s="164"/>
      <c r="K221" s="164"/>
      <c r="L221" s="101"/>
      <c r="M221" s="164"/>
      <c r="N221" s="164"/>
      <c r="O221" s="164"/>
      <c r="P221" s="164"/>
      <c r="Q221" s="101"/>
      <c r="R221" s="164"/>
      <c r="S221" s="164"/>
      <c r="T221" s="164"/>
      <c r="U221" s="164"/>
      <c r="V221" s="101"/>
      <c r="W221" s="164"/>
      <c r="X221" s="111"/>
      <c r="Y221" s="111"/>
      <c r="Z221" s="117"/>
      <c r="AA221" s="151" t="s">
        <v>377</v>
      </c>
    </row>
    <row r="222" spans="1:27" ht="21.75" customHeight="1" thickTop="1" thickBot="1">
      <c r="A222" s="180" t="s">
        <v>9</v>
      </c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2"/>
      <c r="V222" s="135"/>
      <c r="W222" s="135"/>
      <c r="X222" s="135"/>
      <c r="Y222" s="135"/>
      <c r="AA222" s="149"/>
    </row>
    <row r="223" spans="1:27" ht="35.25" thickTop="1">
      <c r="A223" s="74" t="s">
        <v>196</v>
      </c>
      <c r="B223" s="35" t="s">
        <v>197</v>
      </c>
      <c r="C223" s="53"/>
      <c r="D223" s="160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9"/>
      <c r="V223" s="88"/>
      <c r="W223" s="88"/>
      <c r="X223" s="88"/>
      <c r="Y223" s="88"/>
      <c r="AA223" s="149"/>
    </row>
    <row r="224" spans="1:27">
      <c r="A224" s="75"/>
      <c r="B224" s="36" t="s">
        <v>198</v>
      </c>
      <c r="C224" s="55"/>
      <c r="D224" s="101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1"/>
      <c r="V224" s="70"/>
      <c r="W224" s="70"/>
      <c r="X224" s="70"/>
      <c r="Y224" s="70"/>
      <c r="AA224" s="149"/>
    </row>
    <row r="225" spans="1:27">
      <c r="A225" s="14"/>
      <c r="B225" s="19" t="s">
        <v>199</v>
      </c>
      <c r="C225" s="54"/>
      <c r="D225" s="101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1"/>
      <c r="V225" s="70"/>
      <c r="W225" s="70"/>
      <c r="X225" s="70"/>
      <c r="Y225" s="70"/>
      <c r="AA225" s="149"/>
    </row>
    <row r="226" spans="1:27" ht="34.5">
      <c r="A226" s="14"/>
      <c r="B226" s="14" t="s">
        <v>200</v>
      </c>
      <c r="C226" s="49" t="s">
        <v>201</v>
      </c>
      <c r="D226" s="101" t="s">
        <v>218</v>
      </c>
      <c r="E226" s="137">
        <f>SUM(G226,L226,Q226,V226)</f>
        <v>23</v>
      </c>
      <c r="F226" s="137">
        <v>5</v>
      </c>
      <c r="G226" s="137">
        <f t="shared" ref="G226:J226" si="22">SUM(G235)</f>
        <v>5</v>
      </c>
      <c r="H226" s="137">
        <f t="shared" si="22"/>
        <v>1</v>
      </c>
      <c r="I226" s="137">
        <f t="shared" si="22"/>
        <v>2</v>
      </c>
      <c r="J226" s="137">
        <f t="shared" si="22"/>
        <v>2</v>
      </c>
      <c r="K226" s="137">
        <v>6</v>
      </c>
      <c r="L226" s="137">
        <f t="shared" ref="L226:O226" si="23">SUM(L235)</f>
        <v>6</v>
      </c>
      <c r="M226" s="137">
        <f t="shared" si="23"/>
        <v>1</v>
      </c>
      <c r="N226" s="137">
        <f t="shared" si="23"/>
        <v>3</v>
      </c>
      <c r="O226" s="137">
        <f t="shared" si="23"/>
        <v>2</v>
      </c>
      <c r="P226" s="137">
        <v>4</v>
      </c>
      <c r="Q226" s="137">
        <f t="shared" ref="Q226:T226" si="24">SUM(Q235)</f>
        <v>6</v>
      </c>
      <c r="R226" s="137">
        <f t="shared" si="24"/>
        <v>2</v>
      </c>
      <c r="S226" s="137">
        <f t="shared" si="24"/>
        <v>1</v>
      </c>
      <c r="T226" s="137">
        <f t="shared" si="24"/>
        <v>3</v>
      </c>
      <c r="U226" s="137">
        <v>5</v>
      </c>
      <c r="V226" s="137">
        <f t="shared" ref="V226:X226" si="25">SUM(V235)</f>
        <v>6</v>
      </c>
      <c r="W226" s="137">
        <f t="shared" si="25"/>
        <v>1</v>
      </c>
      <c r="X226" s="137">
        <f t="shared" si="25"/>
        <v>3</v>
      </c>
      <c r="Y226" s="137">
        <f>SUM(Y235)</f>
        <v>2</v>
      </c>
      <c r="Z226" s="115" t="s">
        <v>351</v>
      </c>
      <c r="AA226" s="149"/>
    </row>
    <row r="227" spans="1:27" ht="11.25" customHeight="1">
      <c r="A227" s="14"/>
      <c r="B227" s="14"/>
      <c r="C227" s="49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56"/>
      <c r="V227" s="101"/>
      <c r="W227" s="101"/>
      <c r="X227" s="70"/>
      <c r="Y227" s="70"/>
      <c r="AA227" s="149"/>
    </row>
    <row r="228" spans="1:27" ht="34.5">
      <c r="A228" s="20"/>
      <c r="B228" s="37" t="s">
        <v>280</v>
      </c>
      <c r="C228" s="49" t="s">
        <v>54</v>
      </c>
      <c r="D228" s="101">
        <v>90</v>
      </c>
      <c r="E228" s="171">
        <f>SUM(G228,L228,Q228,V228)</f>
        <v>94.455445544554465</v>
      </c>
      <c r="F228" s="171"/>
      <c r="G228" s="171">
        <f t="shared" ref="G228:J228" si="26">SUM(G240*100/1010)</f>
        <v>17.920792079207921</v>
      </c>
      <c r="H228" s="171">
        <f t="shared" si="26"/>
        <v>0.69306930693069302</v>
      </c>
      <c r="I228" s="171">
        <f t="shared" si="26"/>
        <v>5.8415841584158414</v>
      </c>
      <c r="J228" s="171">
        <f t="shared" si="26"/>
        <v>11.386138613861386</v>
      </c>
      <c r="K228" s="171">
        <v>45</v>
      </c>
      <c r="L228" s="171">
        <f t="shared" ref="L228:O228" si="27">SUM(L240*100/1010)</f>
        <v>6.6336633663366333</v>
      </c>
      <c r="M228" s="171">
        <f t="shared" si="27"/>
        <v>0</v>
      </c>
      <c r="N228" s="171">
        <f t="shared" si="27"/>
        <v>0</v>
      </c>
      <c r="O228" s="171">
        <f t="shared" si="27"/>
        <v>6.6336633663366333</v>
      </c>
      <c r="P228" s="171"/>
      <c r="Q228" s="171">
        <f t="shared" ref="Q228:T228" si="28">SUM(Q240*100/1010)</f>
        <v>44.455445544554458</v>
      </c>
      <c r="R228" s="171">
        <f t="shared" si="28"/>
        <v>8.6138613861386144</v>
      </c>
      <c r="S228" s="171">
        <f t="shared" si="28"/>
        <v>23.267326732673268</v>
      </c>
      <c r="T228" s="171">
        <f t="shared" si="28"/>
        <v>14.851485148514852</v>
      </c>
      <c r="U228" s="171">
        <v>90</v>
      </c>
      <c r="V228" s="171">
        <f t="shared" ref="V228:X228" si="29">SUM(V240*100/1010)</f>
        <v>25.445544554455445</v>
      </c>
      <c r="W228" s="171">
        <f t="shared" si="29"/>
        <v>14.356435643564357</v>
      </c>
      <c r="X228" s="171">
        <f t="shared" si="29"/>
        <v>0.99009900990099009</v>
      </c>
      <c r="Y228" s="171">
        <f>SUM(Y240*100/1010)</f>
        <v>10.099009900990099</v>
      </c>
      <c r="Z228" s="117" t="s">
        <v>353</v>
      </c>
      <c r="AA228" s="149"/>
    </row>
    <row r="229" spans="1:27" ht="12.75" customHeight="1">
      <c r="A229" s="20"/>
      <c r="B229" s="37"/>
      <c r="C229" s="49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56"/>
      <c r="V229" s="101"/>
      <c r="W229" s="101"/>
      <c r="X229" s="70"/>
      <c r="Y229" s="70"/>
      <c r="AA229" s="149"/>
    </row>
    <row r="230" spans="1:27" ht="37.5" customHeight="1">
      <c r="A230" s="20"/>
      <c r="B230" s="37" t="s">
        <v>202</v>
      </c>
      <c r="C230" s="49" t="s">
        <v>96</v>
      </c>
      <c r="D230" s="101">
        <v>10</v>
      </c>
      <c r="E230" s="137">
        <f>SUM(G230,L230,Q230,V230)</f>
        <v>0</v>
      </c>
      <c r="F230" s="137">
        <v>5</v>
      </c>
      <c r="G230" s="137">
        <f t="shared" ref="G230:J230" si="30">SUM(G250)</f>
        <v>0</v>
      </c>
      <c r="H230" s="137">
        <f t="shared" si="30"/>
        <v>0</v>
      </c>
      <c r="I230" s="137">
        <f t="shared" si="30"/>
        <v>0</v>
      </c>
      <c r="J230" s="137">
        <f t="shared" si="30"/>
        <v>0</v>
      </c>
      <c r="K230" s="137">
        <v>0</v>
      </c>
      <c r="L230" s="137">
        <f t="shared" ref="L230:O230" si="31">SUM(L250)</f>
        <v>0</v>
      </c>
      <c r="M230" s="137">
        <f t="shared" si="31"/>
        <v>0</v>
      </c>
      <c r="N230" s="137">
        <f t="shared" si="31"/>
        <v>0</v>
      </c>
      <c r="O230" s="137">
        <f t="shared" si="31"/>
        <v>0</v>
      </c>
      <c r="P230" s="137">
        <v>5</v>
      </c>
      <c r="Q230" s="137">
        <f t="shared" ref="Q230:T230" si="32">SUM(Q250)</f>
        <v>0</v>
      </c>
      <c r="R230" s="137">
        <f t="shared" si="32"/>
        <v>0</v>
      </c>
      <c r="S230" s="137">
        <f t="shared" si="32"/>
        <v>0</v>
      </c>
      <c r="T230" s="137">
        <f t="shared" si="32"/>
        <v>0</v>
      </c>
      <c r="U230" s="137">
        <v>0</v>
      </c>
      <c r="V230" s="137">
        <f t="shared" ref="V230:X230" si="33">SUM(V250)</f>
        <v>0</v>
      </c>
      <c r="W230" s="137">
        <f t="shared" si="33"/>
        <v>0</v>
      </c>
      <c r="X230" s="137">
        <f t="shared" si="33"/>
        <v>0</v>
      </c>
      <c r="Y230" s="137">
        <f>SUM(Y250)</f>
        <v>0</v>
      </c>
      <c r="Z230" s="115" t="s">
        <v>356</v>
      </c>
      <c r="AA230" s="149"/>
    </row>
    <row r="231" spans="1:27" ht="8.25" customHeight="1">
      <c r="A231" s="20"/>
      <c r="B231" s="19"/>
      <c r="C231" s="49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56"/>
      <c r="V231" s="101"/>
      <c r="W231" s="101"/>
      <c r="X231" s="70"/>
      <c r="Y231" s="70"/>
      <c r="AA231" s="149"/>
    </row>
    <row r="232" spans="1:27" ht="34.5">
      <c r="A232" s="20"/>
      <c r="B232" s="38" t="s">
        <v>282</v>
      </c>
      <c r="C232" s="49" t="s">
        <v>54</v>
      </c>
      <c r="D232" s="101">
        <v>90</v>
      </c>
      <c r="E232" s="171">
        <f>SUM(G232,L232,Q232,V232)</f>
        <v>0</v>
      </c>
      <c r="F232" s="171"/>
      <c r="G232" s="171">
        <f t="shared" ref="G232:J232" si="34">SUM(G257*100/296400)</f>
        <v>0</v>
      </c>
      <c r="H232" s="171">
        <f t="shared" si="34"/>
        <v>0</v>
      </c>
      <c r="I232" s="171">
        <f t="shared" si="34"/>
        <v>0</v>
      </c>
      <c r="J232" s="171">
        <f t="shared" si="34"/>
        <v>0</v>
      </c>
      <c r="K232" s="171">
        <v>45</v>
      </c>
      <c r="L232" s="171">
        <f t="shared" ref="L232:O232" si="35">SUM(L257*100/296400)</f>
        <v>0</v>
      </c>
      <c r="M232" s="171">
        <f t="shared" si="35"/>
        <v>0</v>
      </c>
      <c r="N232" s="171">
        <f t="shared" si="35"/>
        <v>0</v>
      </c>
      <c r="O232" s="171">
        <f t="shared" si="35"/>
        <v>0</v>
      </c>
      <c r="P232" s="171"/>
      <c r="Q232" s="171">
        <f t="shared" ref="Q232:T232" si="36">SUM(Q257*100/296400)</f>
        <v>0</v>
      </c>
      <c r="R232" s="171">
        <f t="shared" si="36"/>
        <v>0</v>
      </c>
      <c r="S232" s="171">
        <f t="shared" si="36"/>
        <v>0</v>
      </c>
      <c r="T232" s="171">
        <f t="shared" si="36"/>
        <v>0</v>
      </c>
      <c r="U232" s="171">
        <v>90</v>
      </c>
      <c r="V232" s="171">
        <f t="shared" ref="V232:X232" si="37">SUM(V257*100/296400)</f>
        <v>0</v>
      </c>
      <c r="W232" s="171">
        <f t="shared" si="37"/>
        <v>0</v>
      </c>
      <c r="X232" s="171">
        <f t="shared" si="37"/>
        <v>0</v>
      </c>
      <c r="Y232" s="171">
        <f>SUM(Y257*100/296400)</f>
        <v>0</v>
      </c>
      <c r="Z232" s="115" t="s">
        <v>359</v>
      </c>
      <c r="AA232" s="149"/>
    </row>
    <row r="233" spans="1:27" ht="18.75" customHeight="1">
      <c r="A233" s="76"/>
      <c r="B233" s="39"/>
      <c r="C233" s="53"/>
      <c r="D233" s="101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5"/>
      <c r="V233" s="154"/>
      <c r="W233" s="154"/>
      <c r="X233" s="70"/>
      <c r="Y233" s="70"/>
      <c r="AA233" s="149"/>
    </row>
    <row r="234" spans="1:27" ht="34.5">
      <c r="A234" s="77"/>
      <c r="B234" s="40" t="s">
        <v>203</v>
      </c>
      <c r="C234" s="61"/>
      <c r="D234" s="101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5"/>
      <c r="V234" s="154"/>
      <c r="W234" s="154"/>
      <c r="X234" s="70"/>
      <c r="Y234" s="70"/>
      <c r="Z234" s="122"/>
      <c r="AA234" s="149"/>
    </row>
    <row r="235" spans="1:27" ht="34.5">
      <c r="A235" s="78"/>
      <c r="B235" s="41" t="s">
        <v>204</v>
      </c>
      <c r="C235" s="50" t="s">
        <v>205</v>
      </c>
      <c r="D235" s="101">
        <f t="shared" ref="D235" si="38">SUM(D236:D239)</f>
        <v>20</v>
      </c>
      <c r="E235" s="137">
        <f t="shared" ref="E235:E255" si="39">SUM(G235,L235,Q235,V235)</f>
        <v>23</v>
      </c>
      <c r="F235" s="137">
        <f t="shared" ref="F235" si="40">SUM(F236:F239)</f>
        <v>5</v>
      </c>
      <c r="G235" s="137">
        <f t="shared" ref="G235:K235" si="41">SUM(G236:G239)</f>
        <v>5</v>
      </c>
      <c r="H235" s="137">
        <f t="shared" si="41"/>
        <v>1</v>
      </c>
      <c r="I235" s="137">
        <f t="shared" si="41"/>
        <v>2</v>
      </c>
      <c r="J235" s="137">
        <f t="shared" si="41"/>
        <v>2</v>
      </c>
      <c r="K235" s="137">
        <f t="shared" si="41"/>
        <v>6</v>
      </c>
      <c r="L235" s="137">
        <f t="shared" ref="L235:P235" si="42">SUM(L236:L239)</f>
        <v>6</v>
      </c>
      <c r="M235" s="137">
        <f t="shared" si="42"/>
        <v>1</v>
      </c>
      <c r="N235" s="137">
        <f t="shared" si="42"/>
        <v>3</v>
      </c>
      <c r="O235" s="137">
        <f t="shared" si="42"/>
        <v>2</v>
      </c>
      <c r="P235" s="137">
        <f t="shared" si="42"/>
        <v>4</v>
      </c>
      <c r="Q235" s="137">
        <f t="shared" ref="Q235:T235" si="43">SUM(Q236:Q239)</f>
        <v>6</v>
      </c>
      <c r="R235" s="137">
        <f t="shared" si="43"/>
        <v>2</v>
      </c>
      <c r="S235" s="137">
        <f t="shared" si="43"/>
        <v>1</v>
      </c>
      <c r="T235" s="137">
        <f t="shared" si="43"/>
        <v>3</v>
      </c>
      <c r="U235" s="137">
        <f t="shared" ref="U235:X235" si="44">SUM(U236:U239)</f>
        <v>5</v>
      </c>
      <c r="V235" s="137">
        <f t="shared" si="44"/>
        <v>6</v>
      </c>
      <c r="W235" s="137">
        <f t="shared" si="44"/>
        <v>1</v>
      </c>
      <c r="X235" s="137">
        <f t="shared" si="44"/>
        <v>3</v>
      </c>
      <c r="Y235" s="137">
        <f>SUM(Y236:Y239)</f>
        <v>2</v>
      </c>
      <c r="Z235" s="118" t="s">
        <v>350</v>
      </c>
      <c r="AA235" s="149"/>
    </row>
    <row r="236" spans="1:27" ht="51.75">
      <c r="A236" s="79"/>
      <c r="B236" s="42" t="s">
        <v>274</v>
      </c>
      <c r="C236" s="57" t="s">
        <v>206</v>
      </c>
      <c r="D236" s="101">
        <v>2</v>
      </c>
      <c r="E236" s="137">
        <f t="shared" si="39"/>
        <v>2</v>
      </c>
      <c r="F236" s="137">
        <v>0</v>
      </c>
      <c r="G236" s="137">
        <f t="shared" ref="G236:G239" si="45">SUM(H236:J236)</f>
        <v>0</v>
      </c>
      <c r="H236" s="159">
        <f>SUM([1]total_center!H236)</f>
        <v>0</v>
      </c>
      <c r="I236" s="159">
        <f>SUM([2]total_center!I236)</f>
        <v>0</v>
      </c>
      <c r="J236" s="159">
        <f>SUM([3]total_center!J236)</f>
        <v>0</v>
      </c>
      <c r="K236" s="137">
        <v>1</v>
      </c>
      <c r="L236" s="137">
        <f t="shared" ref="L236:L239" si="46">SUM(M236:O236)</f>
        <v>1</v>
      </c>
      <c r="M236" s="159">
        <f>SUM([4]total_center!M236)</f>
        <v>0</v>
      </c>
      <c r="N236" s="159">
        <f>SUM([5]total_center!N236)</f>
        <v>0</v>
      </c>
      <c r="O236" s="159">
        <f>SUM([6]total_center!O236)</f>
        <v>1</v>
      </c>
      <c r="P236" s="137">
        <v>0</v>
      </c>
      <c r="Q236" s="137">
        <f t="shared" ref="Q236:Q239" si="47">SUM(R236:T236)</f>
        <v>0</v>
      </c>
      <c r="R236" s="159">
        <f>SUM([7]total_center!R236)</f>
        <v>0</v>
      </c>
      <c r="S236" s="159">
        <f>SUM([8]total_center!S236)</f>
        <v>0</v>
      </c>
      <c r="T236" s="159">
        <f>SUM([9]total_center!T236)</f>
        <v>0</v>
      </c>
      <c r="U236" s="137">
        <v>1</v>
      </c>
      <c r="V236" s="137">
        <f t="shared" ref="V236:V239" si="48">SUM(W236:Y236)</f>
        <v>1</v>
      </c>
      <c r="W236" s="159">
        <f>SUM([10]total_center!W236)</f>
        <v>0</v>
      </c>
      <c r="X236" s="159">
        <f>SUM([11]total_center!X236)</f>
        <v>1</v>
      </c>
      <c r="Y236" s="159">
        <f>SUM([12]total_center!Y236)</f>
        <v>0</v>
      </c>
      <c r="AA236" s="149" t="s">
        <v>387</v>
      </c>
    </row>
    <row r="237" spans="1:27" s="85" customFormat="1" ht="34.5">
      <c r="A237" s="83"/>
      <c r="B237" s="83" t="s">
        <v>276</v>
      </c>
      <c r="C237" s="49" t="s">
        <v>206</v>
      </c>
      <c r="D237" s="110">
        <v>1</v>
      </c>
      <c r="E237" s="137">
        <f t="shared" si="39"/>
        <v>1</v>
      </c>
      <c r="F237" s="140">
        <v>0</v>
      </c>
      <c r="G237" s="137">
        <f t="shared" si="45"/>
        <v>0</v>
      </c>
      <c r="H237" s="159">
        <f>SUM([1]total_center!H237)</f>
        <v>0</v>
      </c>
      <c r="I237" s="159">
        <f>SUM([2]total_center!I237)</f>
        <v>0</v>
      </c>
      <c r="J237" s="159">
        <f>SUM([3]total_center!J237)</f>
        <v>0</v>
      </c>
      <c r="K237" s="140">
        <v>1</v>
      </c>
      <c r="L237" s="137">
        <f t="shared" si="46"/>
        <v>1</v>
      </c>
      <c r="M237" s="159">
        <f>SUM([4]total_center!M237)</f>
        <v>0</v>
      </c>
      <c r="N237" s="159">
        <f>SUM([5]total_center!N237)</f>
        <v>1</v>
      </c>
      <c r="O237" s="159">
        <f>SUM([6]total_center!O237)</f>
        <v>0</v>
      </c>
      <c r="P237" s="140">
        <v>0</v>
      </c>
      <c r="Q237" s="137">
        <f t="shared" si="47"/>
        <v>0</v>
      </c>
      <c r="R237" s="159">
        <f>SUM([7]total_center!R237)</f>
        <v>0</v>
      </c>
      <c r="S237" s="159">
        <f>SUM([8]total_center!S237)</f>
        <v>0</v>
      </c>
      <c r="T237" s="159">
        <f>SUM([9]total_center!T237)</f>
        <v>0</v>
      </c>
      <c r="U237" s="140">
        <v>0</v>
      </c>
      <c r="V237" s="137">
        <f t="shared" si="48"/>
        <v>0</v>
      </c>
      <c r="W237" s="159">
        <f>SUM([10]total_center!W237)</f>
        <v>0</v>
      </c>
      <c r="X237" s="159">
        <f>SUM([11]total_center!X237)</f>
        <v>0</v>
      </c>
      <c r="Y237" s="159">
        <f>SUM([12]total_center!Y237)</f>
        <v>0</v>
      </c>
      <c r="Z237" s="117"/>
      <c r="AA237" s="151" t="s">
        <v>387</v>
      </c>
    </row>
    <row r="238" spans="1:27" ht="51.75">
      <c r="A238" s="75"/>
      <c r="B238" s="43" t="s">
        <v>275</v>
      </c>
      <c r="C238" s="55" t="s">
        <v>207</v>
      </c>
      <c r="D238" s="101">
        <v>5</v>
      </c>
      <c r="E238" s="137">
        <f t="shared" si="39"/>
        <v>6</v>
      </c>
      <c r="F238" s="137">
        <v>2</v>
      </c>
      <c r="G238" s="137">
        <f t="shared" si="45"/>
        <v>1</v>
      </c>
      <c r="H238" s="159">
        <f>SUM([1]total_center!H238)</f>
        <v>0</v>
      </c>
      <c r="I238" s="159">
        <f>SUM([2]total_center!I238)</f>
        <v>1</v>
      </c>
      <c r="J238" s="159">
        <f>SUM([3]total_center!J238)</f>
        <v>0</v>
      </c>
      <c r="K238" s="137">
        <v>1</v>
      </c>
      <c r="L238" s="137">
        <f t="shared" si="46"/>
        <v>1</v>
      </c>
      <c r="M238" s="159">
        <f>SUM([4]total_center!M238)</f>
        <v>0</v>
      </c>
      <c r="N238" s="159">
        <f>SUM([5]total_center!N238)</f>
        <v>1</v>
      </c>
      <c r="O238" s="159">
        <f>SUM([6]total_center!O238)</f>
        <v>0</v>
      </c>
      <c r="P238" s="137">
        <v>1</v>
      </c>
      <c r="Q238" s="137">
        <f t="shared" si="47"/>
        <v>2</v>
      </c>
      <c r="R238" s="159">
        <f>SUM([7]total_center!R238)</f>
        <v>1</v>
      </c>
      <c r="S238" s="159">
        <f>SUM([8]total_center!S238)</f>
        <v>0</v>
      </c>
      <c r="T238" s="159">
        <f>SUM([9]total_center!T238)</f>
        <v>1</v>
      </c>
      <c r="U238" s="137">
        <v>1</v>
      </c>
      <c r="V238" s="137">
        <f t="shared" si="48"/>
        <v>2</v>
      </c>
      <c r="W238" s="159">
        <f>SUM([10]total_center!W238)</f>
        <v>0</v>
      </c>
      <c r="X238" s="159">
        <f>SUM([11]total_center!X238)</f>
        <v>1</v>
      </c>
      <c r="Y238" s="159">
        <f>SUM([12]total_center!Y238)</f>
        <v>1</v>
      </c>
      <c r="AA238" s="149" t="s">
        <v>387</v>
      </c>
    </row>
    <row r="239" spans="1:27">
      <c r="A239" s="75"/>
      <c r="B239" s="43" t="s">
        <v>263</v>
      </c>
      <c r="C239" s="55" t="s">
        <v>148</v>
      </c>
      <c r="D239" s="101">
        <v>12</v>
      </c>
      <c r="E239" s="137">
        <f t="shared" si="39"/>
        <v>14</v>
      </c>
      <c r="F239" s="137">
        <v>3</v>
      </c>
      <c r="G239" s="137">
        <f t="shared" si="45"/>
        <v>4</v>
      </c>
      <c r="H239" s="159">
        <f>SUM([1]total_center!H239)</f>
        <v>1</v>
      </c>
      <c r="I239" s="159">
        <f>SUM([2]total_center!I239)</f>
        <v>1</v>
      </c>
      <c r="J239" s="159">
        <f>SUM([3]total_center!J239)</f>
        <v>2</v>
      </c>
      <c r="K239" s="137">
        <v>3</v>
      </c>
      <c r="L239" s="137">
        <f t="shared" si="46"/>
        <v>3</v>
      </c>
      <c r="M239" s="159">
        <f>SUM([4]total_center!M239)</f>
        <v>1</v>
      </c>
      <c r="N239" s="159">
        <f>SUM([5]total_center!N239)</f>
        <v>1</v>
      </c>
      <c r="O239" s="159">
        <f>SUM([6]total_center!O239)</f>
        <v>1</v>
      </c>
      <c r="P239" s="137">
        <v>3</v>
      </c>
      <c r="Q239" s="137">
        <f t="shared" si="47"/>
        <v>4</v>
      </c>
      <c r="R239" s="159">
        <f>SUM([7]total_center!R239)</f>
        <v>1</v>
      </c>
      <c r="S239" s="159">
        <f>SUM([8]total_center!S239)</f>
        <v>1</v>
      </c>
      <c r="T239" s="159">
        <f>SUM([9]total_center!T239)</f>
        <v>2</v>
      </c>
      <c r="U239" s="138">
        <v>3</v>
      </c>
      <c r="V239" s="137">
        <f t="shared" si="48"/>
        <v>3</v>
      </c>
      <c r="W239" s="159">
        <f>SUM([10]total_center!W239)</f>
        <v>1</v>
      </c>
      <c r="X239" s="159">
        <f>SUM([11]total_center!X239)</f>
        <v>1</v>
      </c>
      <c r="Y239" s="159">
        <f>SUM([12]total_center!Y239)</f>
        <v>1</v>
      </c>
      <c r="AA239" s="149" t="s">
        <v>387</v>
      </c>
    </row>
    <row r="240" spans="1:27">
      <c r="A240" s="75"/>
      <c r="B240" s="41" t="s">
        <v>262</v>
      </c>
      <c r="C240" s="50" t="s">
        <v>96</v>
      </c>
      <c r="D240" s="101">
        <f t="shared" ref="D240" si="49">SUM(D241:D245)</f>
        <v>960</v>
      </c>
      <c r="E240" s="137">
        <f t="shared" si="39"/>
        <v>954</v>
      </c>
      <c r="F240" s="137">
        <f t="shared" ref="F240" si="50">SUM(F241:F245)</f>
        <v>225</v>
      </c>
      <c r="G240" s="137">
        <f t="shared" ref="G240:K240" si="51">SUM(G241:G245)</f>
        <v>181</v>
      </c>
      <c r="H240" s="137">
        <f t="shared" si="51"/>
        <v>7</v>
      </c>
      <c r="I240" s="137">
        <f t="shared" si="51"/>
        <v>59</v>
      </c>
      <c r="J240" s="137">
        <f t="shared" si="51"/>
        <v>115</v>
      </c>
      <c r="K240" s="137">
        <f t="shared" si="51"/>
        <v>270</v>
      </c>
      <c r="L240" s="137">
        <f t="shared" ref="L240:P240" si="52">SUM(L241:L245)</f>
        <v>67</v>
      </c>
      <c r="M240" s="137">
        <f t="shared" si="52"/>
        <v>0</v>
      </c>
      <c r="N240" s="137">
        <f t="shared" si="52"/>
        <v>0</v>
      </c>
      <c r="O240" s="137">
        <f t="shared" si="52"/>
        <v>67</v>
      </c>
      <c r="P240" s="137">
        <f t="shared" si="52"/>
        <v>225</v>
      </c>
      <c r="Q240" s="137">
        <f t="shared" ref="Q240:T240" si="53">SUM(Q241:Q245)</f>
        <v>449</v>
      </c>
      <c r="R240" s="137">
        <f t="shared" si="53"/>
        <v>87</v>
      </c>
      <c r="S240" s="137">
        <f t="shared" si="53"/>
        <v>235</v>
      </c>
      <c r="T240" s="137">
        <f t="shared" si="53"/>
        <v>150</v>
      </c>
      <c r="U240" s="137">
        <f t="shared" ref="U240:X240" si="54">SUM(U241:U245)</f>
        <v>240</v>
      </c>
      <c r="V240" s="137">
        <f t="shared" si="54"/>
        <v>257</v>
      </c>
      <c r="W240" s="137">
        <f t="shared" si="54"/>
        <v>145</v>
      </c>
      <c r="X240" s="137">
        <f t="shared" si="54"/>
        <v>10</v>
      </c>
      <c r="Y240" s="137">
        <f>SUM(Y241:Y245)</f>
        <v>102</v>
      </c>
      <c r="Z240" s="118" t="s">
        <v>352</v>
      </c>
      <c r="AA240" s="149"/>
    </row>
    <row r="241" spans="1:27" ht="34.5">
      <c r="A241" s="75"/>
      <c r="B241" s="43" t="s">
        <v>208</v>
      </c>
      <c r="C241" s="55" t="s">
        <v>96</v>
      </c>
      <c r="D241" s="101">
        <v>30</v>
      </c>
      <c r="E241" s="137">
        <f t="shared" si="39"/>
        <v>61</v>
      </c>
      <c r="F241" s="137">
        <v>0</v>
      </c>
      <c r="G241" s="137">
        <f t="shared" ref="G241:G246" si="55">SUM(H241:J241)</f>
        <v>0</v>
      </c>
      <c r="H241" s="159">
        <f>SUM([1]total_center!H241)</f>
        <v>0</v>
      </c>
      <c r="I241" s="159">
        <f>SUM([2]total_center!I241)</f>
        <v>0</v>
      </c>
      <c r="J241" s="159">
        <f>SUM([3]total_center!J241)</f>
        <v>0</v>
      </c>
      <c r="K241" s="137">
        <v>30</v>
      </c>
      <c r="L241" s="137">
        <f t="shared" ref="L241:L246" si="56">SUM(M241:O241)</f>
        <v>11</v>
      </c>
      <c r="M241" s="159">
        <f>SUM([4]total_center!M241)</f>
        <v>0</v>
      </c>
      <c r="N241" s="159">
        <f>SUM([5]total_center!N241)</f>
        <v>0</v>
      </c>
      <c r="O241" s="159">
        <f>SUM([6]total_center!O241)</f>
        <v>11</v>
      </c>
      <c r="P241" s="137">
        <v>0</v>
      </c>
      <c r="Q241" s="137"/>
      <c r="R241" s="159">
        <f>SUM([7]total_center!R241)</f>
        <v>0</v>
      </c>
      <c r="S241" s="159">
        <f>SUM([8]total_center!S241)</f>
        <v>23</v>
      </c>
      <c r="T241" s="159">
        <f>SUM([9]total_center!T241)</f>
        <v>0</v>
      </c>
      <c r="U241" s="137">
        <v>0</v>
      </c>
      <c r="V241" s="137">
        <f t="shared" ref="V241:V246" si="57">SUM(W241:Y241)</f>
        <v>50</v>
      </c>
      <c r="W241" s="159">
        <f>SUM([10]total_center!W241)</f>
        <v>10</v>
      </c>
      <c r="X241" s="159">
        <f>SUM([11]total_center!X241)</f>
        <v>10</v>
      </c>
      <c r="Y241" s="159">
        <f>SUM([12]total_center!Y241)</f>
        <v>30</v>
      </c>
      <c r="AA241" s="149" t="s">
        <v>387</v>
      </c>
    </row>
    <row r="242" spans="1:27">
      <c r="A242" s="75"/>
      <c r="B242" s="43" t="s">
        <v>209</v>
      </c>
      <c r="C242" s="55" t="s">
        <v>96</v>
      </c>
      <c r="D242" s="101">
        <v>30</v>
      </c>
      <c r="E242" s="137">
        <f t="shared" si="39"/>
        <v>15</v>
      </c>
      <c r="F242" s="137">
        <v>0</v>
      </c>
      <c r="G242" s="137">
        <f t="shared" si="55"/>
        <v>0</v>
      </c>
      <c r="H242" s="159">
        <f>SUM([1]total_center!H242)</f>
        <v>0</v>
      </c>
      <c r="I242" s="159">
        <f>SUM([2]total_center!I242)</f>
        <v>0</v>
      </c>
      <c r="J242" s="159">
        <f>SUM([3]total_center!J242)</f>
        <v>0</v>
      </c>
      <c r="K242" s="137">
        <v>15</v>
      </c>
      <c r="L242" s="137">
        <f t="shared" si="56"/>
        <v>15</v>
      </c>
      <c r="M242" s="159">
        <f>SUM([4]total_center!M242)</f>
        <v>0</v>
      </c>
      <c r="N242" s="159">
        <f>SUM([5]total_center!N242)</f>
        <v>0</v>
      </c>
      <c r="O242" s="159">
        <f>SUM([6]total_center!O242)</f>
        <v>15</v>
      </c>
      <c r="P242" s="137">
        <v>0</v>
      </c>
      <c r="Q242" s="137">
        <f t="shared" ref="Q242:Q246" si="58">SUM(R242:T242)</f>
        <v>0</v>
      </c>
      <c r="R242" s="159">
        <f>SUM([7]total_center!R242)</f>
        <v>0</v>
      </c>
      <c r="S242" s="159">
        <f>SUM([8]total_center!S242)</f>
        <v>0</v>
      </c>
      <c r="T242" s="159">
        <f>SUM([9]total_center!T242)</f>
        <v>0</v>
      </c>
      <c r="U242" s="138">
        <v>15</v>
      </c>
      <c r="V242" s="137">
        <f t="shared" si="57"/>
        <v>0</v>
      </c>
      <c r="W242" s="159">
        <f>SUM([10]total_center!W242)</f>
        <v>0</v>
      </c>
      <c r="X242" s="159">
        <f>SUM([11]total_center!X242)</f>
        <v>0</v>
      </c>
      <c r="Y242" s="159">
        <f>SUM([12]total_center!Y242)</f>
        <v>0</v>
      </c>
      <c r="AA242" s="149" t="s">
        <v>387</v>
      </c>
    </row>
    <row r="243" spans="1:27">
      <c r="A243" s="80"/>
      <c r="B243" s="43" t="s">
        <v>210</v>
      </c>
      <c r="C243" s="55" t="s">
        <v>96</v>
      </c>
      <c r="D243" s="101">
        <v>100</v>
      </c>
      <c r="E243" s="137">
        <f t="shared" si="39"/>
        <v>118</v>
      </c>
      <c r="F243" s="137">
        <v>25</v>
      </c>
      <c r="G243" s="137">
        <f t="shared" si="55"/>
        <v>29</v>
      </c>
      <c r="H243" s="159">
        <f>SUM([1]total_center!H243)</f>
        <v>0</v>
      </c>
      <c r="I243" s="159">
        <f>SUM([2]total_center!I243)</f>
        <v>0</v>
      </c>
      <c r="J243" s="159">
        <f>SUM([3]total_center!J243)</f>
        <v>29</v>
      </c>
      <c r="K243" s="137">
        <v>25</v>
      </c>
      <c r="L243" s="137">
        <f t="shared" si="56"/>
        <v>30</v>
      </c>
      <c r="M243" s="159">
        <f>SUM([4]total_center!M243)</f>
        <v>0</v>
      </c>
      <c r="N243" s="159">
        <f>SUM([5]total_center!N243)</f>
        <v>0</v>
      </c>
      <c r="O243" s="159">
        <f>SUM([6]total_center!O243)</f>
        <v>30</v>
      </c>
      <c r="P243" s="137">
        <v>25</v>
      </c>
      <c r="Q243" s="137">
        <f t="shared" si="58"/>
        <v>29</v>
      </c>
      <c r="R243" s="159">
        <f>SUM([7]total_center!R243)</f>
        <v>0</v>
      </c>
      <c r="S243" s="159">
        <f>SUM([8]total_center!S243)</f>
        <v>0</v>
      </c>
      <c r="T243" s="159">
        <f>SUM([9]total_center!T243)</f>
        <v>29</v>
      </c>
      <c r="U243" s="138">
        <v>25</v>
      </c>
      <c r="V243" s="137">
        <f t="shared" si="57"/>
        <v>30</v>
      </c>
      <c r="W243" s="159">
        <f>SUM([10]total_center!W243)</f>
        <v>0</v>
      </c>
      <c r="X243" s="159">
        <f>SUM([11]total_center!X243)</f>
        <v>0</v>
      </c>
      <c r="Y243" s="159">
        <f>SUM([12]total_center!Y243)</f>
        <v>30</v>
      </c>
      <c r="AA243" s="149" t="s">
        <v>387</v>
      </c>
    </row>
    <row r="244" spans="1:27" ht="34.5">
      <c r="A244" s="80"/>
      <c r="B244" s="43" t="s">
        <v>211</v>
      </c>
      <c r="C244" s="55" t="s">
        <v>96</v>
      </c>
      <c r="D244" s="101">
        <v>800</v>
      </c>
      <c r="E244" s="137">
        <f t="shared" si="39"/>
        <v>760</v>
      </c>
      <c r="F244" s="137">
        <v>200</v>
      </c>
      <c r="G244" s="137">
        <f t="shared" si="55"/>
        <v>152</v>
      </c>
      <c r="H244" s="159">
        <f>SUM([1]total_center!H244)</f>
        <v>7</v>
      </c>
      <c r="I244" s="159">
        <f>SUM([2]total_center!I244)</f>
        <v>59</v>
      </c>
      <c r="J244" s="159">
        <f>SUM([3]total_center!J244)</f>
        <v>86</v>
      </c>
      <c r="K244" s="137">
        <v>200</v>
      </c>
      <c r="L244" s="137">
        <f t="shared" si="56"/>
        <v>11</v>
      </c>
      <c r="M244" s="159">
        <f>SUM([4]total_center!M244)</f>
        <v>0</v>
      </c>
      <c r="N244" s="159">
        <f>SUM([5]total_center!N244)</f>
        <v>0</v>
      </c>
      <c r="O244" s="159">
        <f>SUM([6]total_center!O244)</f>
        <v>11</v>
      </c>
      <c r="P244" s="137">
        <v>200</v>
      </c>
      <c r="Q244" s="137">
        <f t="shared" si="58"/>
        <v>420</v>
      </c>
      <c r="R244" s="159">
        <f>SUM([7]total_center!R244)</f>
        <v>87</v>
      </c>
      <c r="S244" s="159">
        <f>SUM([8]total_center!S244)</f>
        <v>212</v>
      </c>
      <c r="T244" s="159">
        <f>SUM([9]total_center!T244)</f>
        <v>121</v>
      </c>
      <c r="U244" s="137">
        <v>200</v>
      </c>
      <c r="V244" s="137">
        <f t="shared" si="57"/>
        <v>177</v>
      </c>
      <c r="W244" s="159">
        <f>SUM([10]total_center!W244)</f>
        <v>135</v>
      </c>
      <c r="X244" s="159">
        <f>SUM([11]total_center!X244)</f>
        <v>0</v>
      </c>
      <c r="Y244" s="159">
        <f>SUM([12]total_center!Y244)</f>
        <v>42</v>
      </c>
      <c r="AA244" s="149" t="s">
        <v>387</v>
      </c>
    </row>
    <row r="245" spans="1:27" ht="34.5" hidden="1">
      <c r="A245" s="80"/>
      <c r="B245" s="43" t="s">
        <v>212</v>
      </c>
      <c r="C245" s="55" t="s">
        <v>96</v>
      </c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70"/>
      <c r="AA245" s="152" t="s">
        <v>378</v>
      </c>
    </row>
    <row r="246" spans="1:27">
      <c r="A246" s="80"/>
      <c r="B246" s="41" t="s">
        <v>219</v>
      </c>
      <c r="C246" s="50" t="s">
        <v>70</v>
      </c>
      <c r="D246" s="101">
        <v>25</v>
      </c>
      <c r="E246" s="137">
        <f t="shared" si="39"/>
        <v>0</v>
      </c>
      <c r="F246" s="137">
        <v>4</v>
      </c>
      <c r="G246" s="137">
        <f t="shared" si="55"/>
        <v>0</v>
      </c>
      <c r="H246" s="159">
        <f>SUM([1]total_center!H246)</f>
        <v>0</v>
      </c>
      <c r="I246" s="159">
        <f>SUM([2]total_center!I246)</f>
        <v>0</v>
      </c>
      <c r="J246" s="159">
        <f>SUM([3]total_center!J246)</f>
        <v>0</v>
      </c>
      <c r="K246" s="137">
        <v>8</v>
      </c>
      <c r="L246" s="137">
        <f t="shared" si="56"/>
        <v>0</v>
      </c>
      <c r="M246" s="159">
        <f>SUM([4]total_center!M246)</f>
        <v>0</v>
      </c>
      <c r="N246" s="159">
        <f>SUM([5]total_center!N246)</f>
        <v>0</v>
      </c>
      <c r="O246" s="159">
        <f>SUM([6]total_center!O246)</f>
        <v>0</v>
      </c>
      <c r="P246" s="137">
        <v>8</v>
      </c>
      <c r="Q246" s="137">
        <f t="shared" si="58"/>
        <v>0</v>
      </c>
      <c r="R246" s="159">
        <f>SUM([7]total_center!R246)</f>
        <v>0</v>
      </c>
      <c r="S246" s="159">
        <f>SUM([8]total_center!S246)</f>
        <v>0</v>
      </c>
      <c r="T246" s="159">
        <f>SUM([9]total_center!T246)</f>
        <v>0</v>
      </c>
      <c r="U246" s="138">
        <v>5</v>
      </c>
      <c r="V246" s="137">
        <f t="shared" si="57"/>
        <v>0</v>
      </c>
      <c r="W246" s="159">
        <f>SUM([10]total_center!W246)</f>
        <v>0</v>
      </c>
      <c r="X246" s="159">
        <f>SUM([11]total_center!X246)</f>
        <v>0</v>
      </c>
      <c r="Y246" s="159">
        <f>SUM([12]total_center!Y246)</f>
        <v>0</v>
      </c>
      <c r="AA246" s="149" t="s">
        <v>387</v>
      </c>
    </row>
    <row r="247" spans="1:27">
      <c r="A247" s="80"/>
      <c r="B247" s="41" t="s">
        <v>285</v>
      </c>
      <c r="C247" s="50" t="s">
        <v>213</v>
      </c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18" t="s">
        <v>354</v>
      </c>
      <c r="AA247" s="149"/>
    </row>
    <row r="248" spans="1:27">
      <c r="A248" s="80"/>
      <c r="B248" s="43" t="s">
        <v>214</v>
      </c>
      <c r="C248" s="55" t="s">
        <v>213</v>
      </c>
      <c r="D248" s="101">
        <v>25000</v>
      </c>
      <c r="E248" s="137">
        <f t="shared" si="39"/>
        <v>25579</v>
      </c>
      <c r="F248" s="137">
        <v>6250</v>
      </c>
      <c r="G248" s="137">
        <f t="shared" ref="G248:G261" si="59">SUM(H248:J248)</f>
        <v>15641</v>
      </c>
      <c r="H248" s="159">
        <f>SUM([1]total_center!H248)</f>
        <v>15</v>
      </c>
      <c r="I248" s="159">
        <f>SUM([2]total_center!I248)</f>
        <v>30</v>
      </c>
      <c r="J248" s="159">
        <f>SUM([3]total_center!J248)</f>
        <v>15596</v>
      </c>
      <c r="K248" s="137">
        <v>6250</v>
      </c>
      <c r="L248" s="137">
        <f t="shared" ref="L248" si="60">SUM(L249:L251)</f>
        <v>0</v>
      </c>
      <c r="M248" s="159">
        <f>SUM([4]total_center!M248)</f>
        <v>2267</v>
      </c>
      <c r="N248" s="159">
        <f>SUM([5]total_center!N248)</f>
        <v>0</v>
      </c>
      <c r="O248" s="159">
        <f>SUM([6]total_center!O248)</f>
        <v>0</v>
      </c>
      <c r="P248" s="137">
        <v>6250</v>
      </c>
      <c r="Q248" s="137">
        <f t="shared" ref="Q248" si="61">SUM(R248:T248)</f>
        <v>9741</v>
      </c>
      <c r="R248" s="159">
        <f>SUM([7]total_center!R248)</f>
        <v>0</v>
      </c>
      <c r="S248" s="159">
        <f>SUM([8]total_center!S248)</f>
        <v>7000</v>
      </c>
      <c r="T248" s="159">
        <f>SUM([9]total_center!T248)</f>
        <v>2741</v>
      </c>
      <c r="U248" s="138">
        <v>6250</v>
      </c>
      <c r="V248" s="137">
        <f t="shared" ref="V248" si="62">SUM(W248:Y248)</f>
        <v>197</v>
      </c>
      <c r="W248" s="159">
        <f>SUM([10]total_center!W248)</f>
        <v>76</v>
      </c>
      <c r="X248" s="159">
        <f>SUM([11]total_center!X248)</f>
        <v>80</v>
      </c>
      <c r="Y248" s="159">
        <f>SUM([12]total_center!Y248)</f>
        <v>41</v>
      </c>
      <c r="AA248" s="149" t="s">
        <v>387</v>
      </c>
    </row>
    <row r="249" spans="1:27" hidden="1">
      <c r="A249" s="81"/>
      <c r="B249" s="43" t="s">
        <v>215</v>
      </c>
      <c r="C249" s="55" t="s">
        <v>213</v>
      </c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56"/>
      <c r="V249" s="101"/>
      <c r="W249" s="101"/>
      <c r="X249" s="101"/>
      <c r="Y249" s="70"/>
      <c r="AA249" s="149" t="s">
        <v>380</v>
      </c>
    </row>
    <row r="250" spans="1:27" hidden="1">
      <c r="A250" s="113"/>
      <c r="B250" s="114" t="s">
        <v>221</v>
      </c>
      <c r="C250" s="91" t="s">
        <v>96</v>
      </c>
      <c r="D250" s="157"/>
      <c r="E250" s="101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8"/>
      <c r="V250" s="157"/>
      <c r="W250" s="157"/>
      <c r="X250" s="157"/>
      <c r="Y250" s="157"/>
      <c r="Z250" s="118" t="s">
        <v>355</v>
      </c>
      <c r="AA250" s="149"/>
    </row>
    <row r="251" spans="1:27" hidden="1">
      <c r="A251" s="80"/>
      <c r="B251" s="43" t="s">
        <v>220</v>
      </c>
      <c r="C251" s="55" t="s">
        <v>96</v>
      </c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56"/>
      <c r="V251" s="101"/>
      <c r="W251" s="101"/>
      <c r="X251" s="101"/>
      <c r="Y251" s="101"/>
      <c r="AA251" s="149" t="s">
        <v>380</v>
      </c>
    </row>
    <row r="252" spans="1:27" ht="21" customHeight="1">
      <c r="A252" s="113"/>
      <c r="B252" s="146" t="s">
        <v>286</v>
      </c>
      <c r="C252" s="55" t="s">
        <v>216</v>
      </c>
      <c r="D252" s="101">
        <f t="shared" ref="D252" si="63">SUM(D253:D255)</f>
        <v>390</v>
      </c>
      <c r="E252" s="137">
        <f t="shared" si="39"/>
        <v>468</v>
      </c>
      <c r="F252" s="137">
        <f t="shared" ref="F252" si="64">SUM(F253:F255)</f>
        <v>102</v>
      </c>
      <c r="G252" s="137">
        <f t="shared" ref="G252:K252" si="65">SUM(G253:G255)</f>
        <v>105</v>
      </c>
      <c r="H252" s="137">
        <f t="shared" si="65"/>
        <v>0</v>
      </c>
      <c r="I252" s="137">
        <f t="shared" si="65"/>
        <v>71</v>
      </c>
      <c r="J252" s="137">
        <f t="shared" si="65"/>
        <v>34</v>
      </c>
      <c r="K252" s="137">
        <f t="shared" si="65"/>
        <v>96</v>
      </c>
      <c r="L252" s="137">
        <f t="shared" ref="L252:P252" si="66">SUM(L253:L255)</f>
        <v>121</v>
      </c>
      <c r="M252" s="137">
        <f t="shared" si="66"/>
        <v>26</v>
      </c>
      <c r="N252" s="137">
        <f t="shared" si="66"/>
        <v>64</v>
      </c>
      <c r="O252" s="137">
        <f t="shared" si="66"/>
        <v>31</v>
      </c>
      <c r="P252" s="137">
        <f t="shared" si="66"/>
        <v>96</v>
      </c>
      <c r="Q252" s="137">
        <f t="shared" ref="Q252:T252" si="67">SUM(Q253:Q255)</f>
        <v>145</v>
      </c>
      <c r="R252" s="137">
        <f t="shared" si="67"/>
        <v>59</v>
      </c>
      <c r="S252" s="137">
        <f t="shared" si="67"/>
        <v>49</v>
      </c>
      <c r="T252" s="137">
        <f t="shared" si="67"/>
        <v>37</v>
      </c>
      <c r="U252" s="137">
        <f t="shared" ref="U252:X252" si="68">SUM(U253:U255)</f>
        <v>96</v>
      </c>
      <c r="V252" s="137">
        <f t="shared" si="68"/>
        <v>97</v>
      </c>
      <c r="W252" s="137">
        <f t="shared" si="68"/>
        <v>48</v>
      </c>
      <c r="X252" s="137">
        <f t="shared" si="68"/>
        <v>18</v>
      </c>
      <c r="Y252" s="137">
        <f>SUM(Y253:Y255)</f>
        <v>31</v>
      </c>
      <c r="Z252" s="118" t="s">
        <v>357</v>
      </c>
      <c r="AA252" s="149"/>
    </row>
    <row r="253" spans="1:27">
      <c r="A253" s="82"/>
      <c r="B253" s="42" t="s">
        <v>288</v>
      </c>
      <c r="C253" s="57" t="s">
        <v>217</v>
      </c>
      <c r="D253" s="160">
        <v>6</v>
      </c>
      <c r="E253" s="137">
        <f t="shared" si="39"/>
        <v>7</v>
      </c>
      <c r="F253" s="139">
        <v>6</v>
      </c>
      <c r="G253" s="137">
        <f t="shared" si="59"/>
        <v>3</v>
      </c>
      <c r="H253" s="159">
        <f>SUM([1]total_center!H253)</f>
        <v>0</v>
      </c>
      <c r="I253" s="159">
        <f>SUM([2]total_center!I253)</f>
        <v>3</v>
      </c>
      <c r="J253" s="159">
        <f>SUM([3]total_center!J253)</f>
        <v>0</v>
      </c>
      <c r="K253" s="139">
        <v>0</v>
      </c>
      <c r="L253" s="137">
        <f t="shared" ref="L253:L255" si="69">SUM(M253:O253)</f>
        <v>1</v>
      </c>
      <c r="M253" s="159">
        <f>SUM([4]total_center!M253)</f>
        <v>0</v>
      </c>
      <c r="N253" s="159">
        <f>SUM([5]total_center!N253)</f>
        <v>1</v>
      </c>
      <c r="O253" s="159">
        <f>SUM([6]total_center!O253)</f>
        <v>0</v>
      </c>
      <c r="P253" s="139">
        <v>0</v>
      </c>
      <c r="Q253" s="137">
        <f t="shared" ref="Q253:Q255" si="70">SUM(R253:T253)</f>
        <v>2</v>
      </c>
      <c r="R253" s="159">
        <f>SUM([7]total_center!R253)</f>
        <v>2</v>
      </c>
      <c r="S253" s="159">
        <f>SUM([8]total_center!S253)</f>
        <v>0</v>
      </c>
      <c r="T253" s="159">
        <f>SUM([9]total_center!T253)</f>
        <v>0</v>
      </c>
      <c r="U253" s="144">
        <v>0</v>
      </c>
      <c r="V253" s="137">
        <f t="shared" ref="V253:V255" si="71">SUM(W253:Y253)</f>
        <v>1</v>
      </c>
      <c r="W253" s="159">
        <f>SUM([10]total_center!W253)</f>
        <v>0</v>
      </c>
      <c r="X253" s="159">
        <f>SUM([11]total_center!X253)</f>
        <v>0</v>
      </c>
      <c r="Y253" s="159">
        <f>SUM([12]total_center!Y253)</f>
        <v>1</v>
      </c>
      <c r="AA253" s="149" t="s">
        <v>387</v>
      </c>
    </row>
    <row r="254" spans="1:27" ht="34.5">
      <c r="A254" s="80"/>
      <c r="B254" s="43" t="s">
        <v>289</v>
      </c>
      <c r="C254" s="55" t="s">
        <v>27</v>
      </c>
      <c r="D254" s="101">
        <v>24</v>
      </c>
      <c r="E254" s="137">
        <f t="shared" si="39"/>
        <v>163</v>
      </c>
      <c r="F254" s="137">
        <v>6</v>
      </c>
      <c r="G254" s="137">
        <f t="shared" si="59"/>
        <v>38</v>
      </c>
      <c r="H254" s="159">
        <f>SUM([1]total_center!H254)</f>
        <v>0</v>
      </c>
      <c r="I254" s="159">
        <f>SUM([2]total_center!I254)</f>
        <v>20</v>
      </c>
      <c r="J254" s="159">
        <f>SUM([3]total_center!J254)</f>
        <v>18</v>
      </c>
      <c r="K254" s="137">
        <v>6</v>
      </c>
      <c r="L254" s="137">
        <f t="shared" si="69"/>
        <v>40</v>
      </c>
      <c r="M254" s="159">
        <f>SUM([4]total_center!M254)</f>
        <v>16</v>
      </c>
      <c r="N254" s="159">
        <f>SUM([5]total_center!N254)</f>
        <v>16</v>
      </c>
      <c r="O254" s="159">
        <f>SUM([6]total_center!O254)</f>
        <v>8</v>
      </c>
      <c r="P254" s="137">
        <v>6</v>
      </c>
      <c r="Q254" s="137">
        <f t="shared" si="70"/>
        <v>54</v>
      </c>
      <c r="R254" s="159">
        <f>SUM([7]total_center!R254)</f>
        <v>16</v>
      </c>
      <c r="S254" s="159">
        <f>SUM([8]total_center!S254)</f>
        <v>14</v>
      </c>
      <c r="T254" s="159">
        <f>SUM([9]total_center!T254)</f>
        <v>24</v>
      </c>
      <c r="U254" s="137">
        <v>6</v>
      </c>
      <c r="V254" s="137">
        <f t="shared" si="71"/>
        <v>31</v>
      </c>
      <c r="W254" s="159">
        <f>SUM([10]total_center!W254)</f>
        <v>16</v>
      </c>
      <c r="X254" s="159">
        <f>SUM([11]total_center!X254)</f>
        <v>6</v>
      </c>
      <c r="Y254" s="159">
        <f>SUM([12]total_center!Y254)</f>
        <v>9</v>
      </c>
      <c r="AA254" s="149" t="s">
        <v>387</v>
      </c>
    </row>
    <row r="255" spans="1:27">
      <c r="A255" s="80"/>
      <c r="B255" s="112" t="s">
        <v>290</v>
      </c>
      <c r="C255" s="61" t="s">
        <v>27</v>
      </c>
      <c r="D255" s="157">
        <v>360</v>
      </c>
      <c r="E255" s="137">
        <f t="shared" si="39"/>
        <v>298</v>
      </c>
      <c r="F255" s="141">
        <v>90</v>
      </c>
      <c r="G255" s="137">
        <f t="shared" si="59"/>
        <v>64</v>
      </c>
      <c r="H255" s="159">
        <f>SUM([1]total_center!H255)</f>
        <v>0</v>
      </c>
      <c r="I255" s="159">
        <f>SUM([2]total_center!I255)</f>
        <v>48</v>
      </c>
      <c r="J255" s="159">
        <f>SUM([3]total_center!J255)</f>
        <v>16</v>
      </c>
      <c r="K255" s="141">
        <v>90</v>
      </c>
      <c r="L255" s="137">
        <f t="shared" si="69"/>
        <v>80</v>
      </c>
      <c r="M255" s="159">
        <f>SUM([4]total_center!M255)</f>
        <v>10</v>
      </c>
      <c r="N255" s="159">
        <f>SUM([5]total_center!N255)</f>
        <v>47</v>
      </c>
      <c r="O255" s="159">
        <f>SUM([6]total_center!O255)</f>
        <v>23</v>
      </c>
      <c r="P255" s="141">
        <v>90</v>
      </c>
      <c r="Q255" s="137">
        <f t="shared" si="70"/>
        <v>89</v>
      </c>
      <c r="R255" s="159">
        <f>SUM([7]total_center!R255)</f>
        <v>41</v>
      </c>
      <c r="S255" s="159">
        <f>SUM([8]total_center!S255)</f>
        <v>35</v>
      </c>
      <c r="T255" s="159">
        <f>SUM([9]total_center!T255)</f>
        <v>13</v>
      </c>
      <c r="U255" s="142">
        <v>90</v>
      </c>
      <c r="V255" s="137">
        <f t="shared" si="71"/>
        <v>65</v>
      </c>
      <c r="W255" s="159">
        <f>SUM([10]total_center!W255)</f>
        <v>32</v>
      </c>
      <c r="X255" s="159">
        <f>SUM([11]total_center!X255)</f>
        <v>12</v>
      </c>
      <c r="Y255" s="159">
        <f>SUM([12]total_center!Y255)</f>
        <v>21</v>
      </c>
      <c r="AA255" s="149" t="s">
        <v>387</v>
      </c>
    </row>
    <row r="256" spans="1:27" ht="34.5">
      <c r="A256" s="80"/>
      <c r="B256" s="44" t="s">
        <v>287</v>
      </c>
      <c r="C256" s="55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56"/>
      <c r="V256" s="101"/>
      <c r="W256" s="101"/>
      <c r="X256" s="70"/>
      <c r="Y256" s="70"/>
      <c r="AA256" s="149"/>
    </row>
    <row r="257" spans="1:27" s="85" customFormat="1">
      <c r="A257" s="83"/>
      <c r="B257" s="83" t="s">
        <v>291</v>
      </c>
      <c r="C257" s="49" t="s">
        <v>131</v>
      </c>
      <c r="D257" s="110"/>
      <c r="E257" s="101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63"/>
      <c r="V257" s="110"/>
      <c r="W257" s="110"/>
      <c r="X257" s="110"/>
      <c r="Y257" s="110"/>
      <c r="Z257" s="118" t="s">
        <v>358</v>
      </c>
      <c r="AA257" s="151"/>
    </row>
    <row r="258" spans="1:27" s="85" customFormat="1">
      <c r="A258" s="83"/>
      <c r="B258" s="83" t="s">
        <v>222</v>
      </c>
      <c r="C258" s="49" t="s">
        <v>131</v>
      </c>
      <c r="D258" s="110">
        <v>276000</v>
      </c>
      <c r="E258" s="137">
        <f t="shared" ref="E258:E261" si="72">SUM(G258,L258,Q258,V258)</f>
        <v>285289</v>
      </c>
      <c r="F258" s="140">
        <v>69000</v>
      </c>
      <c r="G258" s="137">
        <f t="shared" si="59"/>
        <v>73096</v>
      </c>
      <c r="H258" s="159">
        <f>SUM([1]total_center!H258)</f>
        <v>26239</v>
      </c>
      <c r="I258" s="159">
        <f>SUM([2]total_center!I258)</f>
        <v>24258</v>
      </c>
      <c r="J258" s="159">
        <f>SUM([3]total_center!J258)</f>
        <v>22599</v>
      </c>
      <c r="K258" s="140">
        <v>69000</v>
      </c>
      <c r="L258" s="137">
        <f t="shared" ref="L258:L261" si="73">SUM(M258:O258)</f>
        <v>64972</v>
      </c>
      <c r="M258" s="159">
        <f>SUM([4]total_center!M258)</f>
        <v>19800</v>
      </c>
      <c r="N258" s="159">
        <f>SUM([5]total_center!N258)</f>
        <v>24930</v>
      </c>
      <c r="O258" s="159">
        <f>SUM([6]total_center!O258)</f>
        <v>20242</v>
      </c>
      <c r="P258" s="140">
        <v>69000</v>
      </c>
      <c r="Q258" s="137">
        <f t="shared" ref="Q258:Q261" si="74">SUM(R258:T258)</f>
        <v>70012</v>
      </c>
      <c r="R258" s="159">
        <f>SUM([7]total_center!R258)</f>
        <v>19455</v>
      </c>
      <c r="S258" s="159">
        <f>SUM([8]total_center!S258)</f>
        <v>23445</v>
      </c>
      <c r="T258" s="159">
        <f>SUM([9]total_center!T258)</f>
        <v>27112</v>
      </c>
      <c r="U258" s="143">
        <v>69000</v>
      </c>
      <c r="V258" s="137">
        <f t="shared" ref="V258:V261" si="75">SUM(W258:Y258)</f>
        <v>77209</v>
      </c>
      <c r="W258" s="159">
        <f>SUM([10]total_center!W258)</f>
        <v>26063</v>
      </c>
      <c r="X258" s="159">
        <f>SUM([11]total_center!X258)</f>
        <v>29996</v>
      </c>
      <c r="Y258" s="159">
        <f>SUM([12]total_center!Y258)</f>
        <v>21150</v>
      </c>
      <c r="Z258" s="117"/>
      <c r="AA258" s="151" t="s">
        <v>387</v>
      </c>
    </row>
    <row r="259" spans="1:27" s="85" customFormat="1" hidden="1">
      <c r="A259" s="83"/>
      <c r="B259" s="83" t="s">
        <v>268</v>
      </c>
      <c r="C259" s="49" t="s">
        <v>131</v>
      </c>
      <c r="D259" s="110"/>
      <c r="E259" s="101"/>
      <c r="F259" s="110"/>
      <c r="G259" s="101"/>
      <c r="H259" s="110"/>
      <c r="I259" s="110"/>
      <c r="J259" s="110"/>
      <c r="K259" s="110"/>
      <c r="L259" s="101"/>
      <c r="M259" s="110"/>
      <c r="N259" s="110"/>
      <c r="O259" s="110"/>
      <c r="P259" s="110"/>
      <c r="Q259" s="101"/>
      <c r="R259" s="110"/>
      <c r="S259" s="110"/>
      <c r="T259" s="110"/>
      <c r="U259" s="163"/>
      <c r="V259" s="101"/>
      <c r="W259" s="110"/>
      <c r="X259" s="110"/>
      <c r="Y259" s="110"/>
      <c r="Z259" s="117"/>
      <c r="AA259" s="151" t="s">
        <v>382</v>
      </c>
    </row>
    <row r="260" spans="1:27" s="85" customFormat="1" ht="34.5">
      <c r="A260" s="83"/>
      <c r="B260" s="83" t="s">
        <v>292</v>
      </c>
      <c r="C260" s="49" t="s">
        <v>27</v>
      </c>
      <c r="D260" s="110">
        <v>4</v>
      </c>
      <c r="E260" s="137">
        <f t="shared" si="72"/>
        <v>5</v>
      </c>
      <c r="F260" s="140">
        <v>1</v>
      </c>
      <c r="G260" s="137">
        <f t="shared" si="59"/>
        <v>0</v>
      </c>
      <c r="H260" s="159">
        <f>SUM([1]total_center!H260)</f>
        <v>0</v>
      </c>
      <c r="I260" s="159">
        <f>SUM([2]total_center!I260)</f>
        <v>0</v>
      </c>
      <c r="J260" s="159">
        <f>SUM([3]total_center!J260)</f>
        <v>0</v>
      </c>
      <c r="K260" s="140">
        <v>1</v>
      </c>
      <c r="L260" s="137">
        <f t="shared" si="73"/>
        <v>1</v>
      </c>
      <c r="M260" s="159">
        <f>SUM([4]total_center!M260)</f>
        <v>0</v>
      </c>
      <c r="N260" s="159">
        <f>SUM([5]total_center!N260)</f>
        <v>1</v>
      </c>
      <c r="O260" s="159">
        <f>SUM([6]total_center!O260)</f>
        <v>0</v>
      </c>
      <c r="P260" s="140">
        <v>1</v>
      </c>
      <c r="Q260" s="137">
        <f t="shared" si="74"/>
        <v>1</v>
      </c>
      <c r="R260" s="159">
        <f>SUM([7]total_center!R260)</f>
        <v>0</v>
      </c>
      <c r="S260" s="159">
        <f>SUM([8]total_center!S260)</f>
        <v>0</v>
      </c>
      <c r="T260" s="159">
        <f>SUM([9]total_center!T260)</f>
        <v>1</v>
      </c>
      <c r="U260" s="140">
        <v>1</v>
      </c>
      <c r="V260" s="137">
        <f t="shared" si="75"/>
        <v>3</v>
      </c>
      <c r="W260" s="159">
        <f>SUM([10]total_center!W260)</f>
        <v>1</v>
      </c>
      <c r="X260" s="159">
        <f>SUM([11]total_center!X260)</f>
        <v>2</v>
      </c>
      <c r="Y260" s="159">
        <f>SUM([12]total_center!Y260)</f>
        <v>0</v>
      </c>
      <c r="Z260" s="117"/>
      <c r="AA260" s="151" t="s">
        <v>387</v>
      </c>
    </row>
    <row r="261" spans="1:27" s="85" customFormat="1">
      <c r="A261" s="132"/>
      <c r="B261" s="132" t="s">
        <v>293</v>
      </c>
      <c r="C261" s="133" t="s">
        <v>27</v>
      </c>
      <c r="D261" s="168">
        <v>1</v>
      </c>
      <c r="E261" s="137">
        <f t="shared" si="72"/>
        <v>1</v>
      </c>
      <c r="F261" s="145">
        <v>0</v>
      </c>
      <c r="G261" s="137">
        <f t="shared" si="59"/>
        <v>0</v>
      </c>
      <c r="H261" s="159">
        <f>SUM([1]total_center!H261)</f>
        <v>0</v>
      </c>
      <c r="I261" s="159">
        <f>SUM([2]total_center!I261)</f>
        <v>0</v>
      </c>
      <c r="J261" s="159">
        <f>SUM([3]total_center!J261)</f>
        <v>0</v>
      </c>
      <c r="K261" s="145">
        <v>1</v>
      </c>
      <c r="L261" s="137">
        <f t="shared" si="73"/>
        <v>1</v>
      </c>
      <c r="M261" s="159">
        <f>SUM([4]total_center!M261)</f>
        <v>0</v>
      </c>
      <c r="N261" s="159">
        <f>SUM([5]total_center!N261)</f>
        <v>1</v>
      </c>
      <c r="O261" s="159">
        <f>SUM([6]total_center!O261)</f>
        <v>0</v>
      </c>
      <c r="P261" s="145">
        <v>0</v>
      </c>
      <c r="Q261" s="137">
        <f t="shared" si="74"/>
        <v>0</v>
      </c>
      <c r="R261" s="159">
        <f>SUM([7]total_center!R261)</f>
        <v>0</v>
      </c>
      <c r="S261" s="159">
        <f>SUM([8]total_center!S261)</f>
        <v>0</v>
      </c>
      <c r="T261" s="159">
        <f>SUM([9]total_center!T261)</f>
        <v>0</v>
      </c>
      <c r="U261" s="145">
        <v>0</v>
      </c>
      <c r="V261" s="137">
        <f t="shared" si="75"/>
        <v>0</v>
      </c>
      <c r="W261" s="159">
        <f>SUM([10]total_center!W261)</f>
        <v>0</v>
      </c>
      <c r="X261" s="159">
        <f>SUM([11]total_center!X261)</f>
        <v>0</v>
      </c>
      <c r="Y261" s="159">
        <f>SUM([12]total_center!Y261)</f>
        <v>0</v>
      </c>
      <c r="Z261" s="117"/>
      <c r="AA261" s="151" t="s">
        <v>387</v>
      </c>
    </row>
    <row r="262" spans="1:27">
      <c r="AA262" s="149"/>
    </row>
    <row r="263" spans="1:27">
      <c r="B263" s="105" t="s">
        <v>360</v>
      </c>
      <c r="AA263" s="149"/>
    </row>
    <row r="264" spans="1:27">
      <c r="B264" s="105"/>
      <c r="D264" s="170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V264" s="64"/>
      <c r="W264" s="64"/>
      <c r="X264" s="64"/>
      <c r="Y264" s="64"/>
    </row>
    <row r="265" spans="1:27">
      <c r="B265" s="105"/>
    </row>
  </sheetData>
  <mergeCells count="13">
    <mergeCell ref="W4:Y4"/>
    <mergeCell ref="A55:Y55"/>
    <mergeCell ref="B6:U6"/>
    <mergeCell ref="A222:U222"/>
    <mergeCell ref="A1:U1"/>
    <mergeCell ref="A2:U2"/>
    <mergeCell ref="A3:A5"/>
    <mergeCell ref="C4:C5"/>
    <mergeCell ref="D4:D5"/>
    <mergeCell ref="E4:E5"/>
    <mergeCell ref="H4:J4"/>
    <mergeCell ref="R4:T4"/>
    <mergeCell ref="M4:O4"/>
  </mergeCells>
  <conditionalFormatting sqref="V131 Q131 L131 G131">
    <cfRule type="cellIs" dxfId="77" priority="79" operator="lessThan">
      <formula>74100</formula>
    </cfRule>
    <cfRule type="cellIs" dxfId="76" priority="78" operator="lessThan">
      <formula>74100</formula>
    </cfRule>
  </conditionalFormatting>
  <conditionalFormatting sqref="E202 Q202 E210 Q210 G215 Q215 U236 E237 L236:L238 Q238 V238 G260 Q260 V260 L260:L261">
    <cfRule type="cellIs" dxfId="75" priority="77" operator="lessThan">
      <formula>1</formula>
    </cfRule>
  </conditionalFormatting>
  <conditionalFormatting sqref="E202 Q202 E210 Q210 G215 Q215 U236 E237 L236:L238 Q238 V238 G260 Q260 V260 L260:L261">
    <cfRule type="cellIs" dxfId="74" priority="76" operator="lessThan">
      <formula>1</formula>
    </cfRule>
  </conditionalFormatting>
  <conditionalFormatting sqref="E215 G238 E236">
    <cfRule type="cellIs" dxfId="73" priority="75" operator="lessThan">
      <formula>2</formula>
    </cfRule>
    <cfRule type="cellIs" dxfId="72" priority="74" operator="lessThan">
      <formula>2</formula>
    </cfRule>
  </conditionalFormatting>
  <conditionalFormatting sqref="V236">
    <cfRule type="cellIs" dxfId="71" priority="73" operator="lessThan">
      <formula>1</formula>
    </cfRule>
    <cfRule type="cellIs" dxfId="70" priority="72" operator="lessThan">
      <formula>1</formula>
    </cfRule>
  </conditionalFormatting>
  <conditionalFormatting sqref="G239 L239 Q239 V239">
    <cfRule type="cellIs" dxfId="69" priority="71" operator="lessThan">
      <formula>3</formula>
    </cfRule>
    <cfRule type="cellIs" dxfId="68" priority="70" operator="lessThan">
      <formula>3</formula>
    </cfRule>
  </conditionalFormatting>
  <conditionalFormatting sqref="E238">
    <cfRule type="cellIs" dxfId="67" priority="69" operator="lessThan">
      <formula>5</formula>
    </cfRule>
    <cfRule type="cellIs" dxfId="66" priority="68" operator="lessThan">
      <formula>5</formula>
    </cfRule>
  </conditionalFormatting>
  <conditionalFormatting sqref="E239">
    <cfRule type="cellIs" dxfId="65" priority="67" operator="lessThan">
      <formula>12</formula>
    </cfRule>
    <cfRule type="cellIs" dxfId="64" priority="66" operator="lessThan">
      <formula>12</formula>
    </cfRule>
  </conditionalFormatting>
  <conditionalFormatting sqref="G240 Q240">
    <cfRule type="cellIs" dxfId="63" priority="64" operator="lessThan">
      <formula>225</formula>
    </cfRule>
    <cfRule type="cellIs" dxfId="62" priority="63" operator="lessThan">
      <formula>225</formula>
    </cfRule>
  </conditionalFormatting>
  <conditionalFormatting sqref="L240">
    <cfRule type="cellIs" dxfId="61" priority="62" operator="lessThan">
      <formula>270</formula>
    </cfRule>
    <cfRule type="cellIs" dxfId="60" priority="61" operator="lessThan">
      <formula>270</formula>
    </cfRule>
  </conditionalFormatting>
  <conditionalFormatting sqref="V240">
    <cfRule type="cellIs" dxfId="59" priority="60" operator="lessThan">
      <formula>240</formula>
    </cfRule>
    <cfRule type="cellIs" dxfId="58" priority="59" operator="lessThan">
      <formula>240</formula>
    </cfRule>
  </conditionalFormatting>
  <conditionalFormatting sqref="E240">
    <cfRule type="cellIs" dxfId="57" priority="58" operator="lessThan">
      <formula>960</formula>
    </cfRule>
    <cfRule type="cellIs" dxfId="56" priority="57" operator="lessThan">
      <formula>960</formula>
    </cfRule>
  </conditionalFormatting>
  <conditionalFormatting sqref="E241 L241">
    <cfRule type="cellIs" dxfId="55" priority="56" operator="lessThan">
      <formula>30</formula>
    </cfRule>
    <cfRule type="cellIs" dxfId="54" priority="55" operator="lessThan">
      <formula>30</formula>
    </cfRule>
  </conditionalFormatting>
  <conditionalFormatting sqref="E242">
    <cfRule type="cellIs" dxfId="53" priority="54" operator="lessThan">
      <formula>30</formula>
    </cfRule>
    <cfRule type="cellIs" dxfId="52" priority="53" operator="lessThan">
      <formula>30</formula>
    </cfRule>
  </conditionalFormatting>
  <conditionalFormatting sqref="L242 V242">
    <cfRule type="cellIs" dxfId="51" priority="52" operator="lessThan">
      <formula>15</formula>
    </cfRule>
    <cfRule type="cellIs" dxfId="50" priority="51" operator="lessThan">
      <formula>15</formula>
    </cfRule>
  </conditionalFormatting>
  <conditionalFormatting sqref="G243 L243 Q243 V243">
    <cfRule type="cellIs" dxfId="49" priority="50" operator="lessThan">
      <formula>25</formula>
    </cfRule>
    <cfRule type="cellIs" dxfId="48" priority="49" operator="lessThan">
      <formula>25</formula>
    </cfRule>
  </conditionalFormatting>
  <conditionalFormatting sqref="G244 L244 Q244 V244">
    <cfRule type="cellIs" dxfId="47" priority="48" operator="lessThan">
      <formula>200</formula>
    </cfRule>
    <cfRule type="cellIs" dxfId="46" priority="47" operator="lessThan">
      <formula>200</formula>
    </cfRule>
  </conditionalFormatting>
  <conditionalFormatting sqref="G246">
    <cfRule type="cellIs" dxfId="45" priority="46" operator="lessThan">
      <formula>4</formula>
    </cfRule>
    <cfRule type="cellIs" dxfId="44" priority="45" operator="lessThan">
      <formula>4</formula>
    </cfRule>
  </conditionalFormatting>
  <conditionalFormatting sqref="L246 Q246">
    <cfRule type="cellIs" dxfId="43" priority="44" operator="lessThan">
      <formula>8</formula>
    </cfRule>
    <cfRule type="cellIs" dxfId="42" priority="43" operator="lessThan">
      <formula>8</formula>
    </cfRule>
  </conditionalFormatting>
  <conditionalFormatting sqref="V246">
    <cfRule type="cellIs" dxfId="41" priority="42" operator="lessThan">
      <formula>5</formula>
    </cfRule>
    <cfRule type="cellIs" dxfId="40" priority="41" operator="lessThan">
      <formula>5</formula>
    </cfRule>
  </conditionalFormatting>
  <conditionalFormatting sqref="E246">
    <cfRule type="cellIs" dxfId="39" priority="40" operator="lessThan">
      <formula>25</formula>
    </cfRule>
    <cfRule type="cellIs" dxfId="38" priority="39" operator="lessThan">
      <formula>25</formula>
    </cfRule>
  </conditionalFormatting>
  <conditionalFormatting sqref="G248 L248 Q248 V248">
    <cfRule type="cellIs" dxfId="37" priority="38" operator="lessThan">
      <formula>6250</formula>
    </cfRule>
    <cfRule type="cellIs" dxfId="36" priority="37" operator="lessThan">
      <formula>6250</formula>
    </cfRule>
  </conditionalFormatting>
  <conditionalFormatting sqref="E248">
    <cfRule type="cellIs" dxfId="35" priority="36" operator="lessThan">
      <formula>25000</formula>
    </cfRule>
    <cfRule type="cellIs" dxfId="34" priority="35" operator="lessThan">
      <formula>25000</formula>
    </cfRule>
  </conditionalFormatting>
  <conditionalFormatting sqref="E244">
    <cfRule type="cellIs" dxfId="33" priority="34" operator="lessThan">
      <formula>800</formula>
    </cfRule>
    <cfRule type="cellIs" dxfId="32" priority="33" operator="lessThan">
      <formula>800</formula>
    </cfRule>
  </conditionalFormatting>
  <conditionalFormatting sqref="E243">
    <cfRule type="cellIs" dxfId="31" priority="32" operator="lessThan">
      <formula>100</formula>
    </cfRule>
    <cfRule type="cellIs" dxfId="30" priority="31" operator="lessThan">
      <formula>100</formula>
    </cfRule>
  </conditionalFormatting>
  <conditionalFormatting sqref="G252">
    <cfRule type="cellIs" dxfId="29" priority="30" operator="lessThan">
      <formula>102</formula>
    </cfRule>
    <cfRule type="cellIs" dxfId="28" priority="29" operator="lessThan">
      <formula>102</formula>
    </cfRule>
  </conditionalFormatting>
  <conditionalFormatting sqref="L252 Q252 V252">
    <cfRule type="cellIs" dxfId="27" priority="28" operator="lessThan">
      <formula>96</formula>
    </cfRule>
    <cfRule type="cellIs" dxfId="26" priority="27" operator="lessThan">
      <formula>96</formula>
    </cfRule>
  </conditionalFormatting>
  <conditionalFormatting sqref="E252">
    <cfRule type="cellIs" dxfId="25" priority="26" operator="lessThan">
      <formula>390</formula>
    </cfRule>
    <cfRule type="cellIs" dxfId="24" priority="25" operator="lessThan">
      <formula>390</formula>
    </cfRule>
  </conditionalFormatting>
  <conditionalFormatting sqref="E253 G253">
    <cfRule type="cellIs" dxfId="23" priority="24" operator="lessThan">
      <formula>6</formula>
    </cfRule>
    <cfRule type="cellIs" dxfId="22" priority="23" operator="lessThan">
      <formula>6</formula>
    </cfRule>
  </conditionalFormatting>
  <conditionalFormatting sqref="G254 L254 Q254 V254">
    <cfRule type="cellIs" dxfId="21" priority="22" operator="lessThan">
      <formula>6</formula>
    </cfRule>
    <cfRule type="cellIs" dxfId="20" priority="21" operator="lessThan">
      <formula>6</formula>
    </cfRule>
  </conditionalFormatting>
  <conditionalFormatting sqref="E254">
    <cfRule type="cellIs" dxfId="19" priority="20" operator="lessThan">
      <formula>24</formula>
    </cfRule>
    <cfRule type="cellIs" dxfId="18" priority="19" operator="lessThan">
      <formula>24</formula>
    </cfRule>
  </conditionalFormatting>
  <conditionalFormatting sqref="G255 L255 Q255 V255">
    <cfRule type="cellIs" dxfId="17" priority="18" operator="lessThan">
      <formula>90</formula>
    </cfRule>
    <cfRule type="cellIs" dxfId="16" priority="17" operator="lessThan">
      <formula>90</formula>
    </cfRule>
  </conditionalFormatting>
  <conditionalFormatting sqref="E255">
    <cfRule type="cellIs" dxfId="15" priority="16" operator="lessThan">
      <formula>360</formula>
    </cfRule>
    <cfRule type="cellIs" dxfId="14" priority="15" operator="lessThan">
      <formula>360</formula>
    </cfRule>
  </conditionalFormatting>
  <conditionalFormatting sqref="E258">
    <cfRule type="cellIs" dxfId="13" priority="14" operator="lessThan">
      <formula>276000</formula>
    </cfRule>
    <cfRule type="cellIs" dxfId="12" priority="13" operator="lessThan">
      <formula>276000</formula>
    </cfRule>
  </conditionalFormatting>
  <conditionalFormatting sqref="E260">
    <cfRule type="cellIs" dxfId="11" priority="12" operator="lessThan">
      <formula>4</formula>
    </cfRule>
    <cfRule type="cellIs" dxfId="10" priority="11" operator="lessThan">
      <formula>4</formula>
    </cfRule>
  </conditionalFormatting>
  <conditionalFormatting sqref="E261">
    <cfRule type="cellIs" dxfId="9" priority="10" operator="lessThan">
      <formula>1</formula>
    </cfRule>
    <cfRule type="cellIs" dxfId="8" priority="9" operator="lessThan">
      <formula>1</formula>
    </cfRule>
  </conditionalFormatting>
  <conditionalFormatting sqref="V235 G235">
    <cfRule type="cellIs" dxfId="7" priority="8" operator="lessThan">
      <formula>5</formula>
    </cfRule>
    <cfRule type="cellIs" dxfId="6" priority="7" operator="lessThan">
      <formula>5</formula>
    </cfRule>
  </conditionalFormatting>
  <conditionalFormatting sqref="L235">
    <cfRule type="cellIs" dxfId="5" priority="6" operator="lessThan">
      <formula>6</formula>
    </cfRule>
    <cfRule type="cellIs" dxfId="4" priority="5" operator="lessThan">
      <formula>6</formula>
    </cfRule>
  </conditionalFormatting>
  <conditionalFormatting sqref="Q235">
    <cfRule type="cellIs" dxfId="3" priority="4" operator="lessThan">
      <formula>4</formula>
    </cfRule>
    <cfRule type="cellIs" dxfId="2" priority="3" operator="lessThan">
      <formula>4</formula>
    </cfRule>
  </conditionalFormatting>
  <conditionalFormatting sqref="E235">
    <cfRule type="cellIs" dxfId="1" priority="2" operator="lessThan">
      <formula>20</formula>
    </cfRule>
    <cfRule type="cellIs" dxfId="0" priority="1" operator="lessThan">
      <formula>20</formula>
    </cfRule>
  </conditionalFormatting>
  <pageMargins left="0.31496062992125984" right="0.31496062992125984" top="0.74803149606299213" bottom="0.19685039370078741" header="0.31496062992125984" footer="0.31496062992125984"/>
  <pageSetup paperSize="9" scale="7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total_center</vt:lpstr>
      <vt:lpstr>total_center!Print_Area</vt:lpstr>
      <vt:lpstr>total_center!Print_Titles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นัฏฐวี มากดำ</dc:creator>
  <cp:lastModifiedBy>STOU</cp:lastModifiedBy>
  <cp:lastPrinted>2012-10-18T06:58:02Z</cp:lastPrinted>
  <dcterms:created xsi:type="dcterms:W3CDTF">2012-03-27T08:33:20Z</dcterms:created>
  <dcterms:modified xsi:type="dcterms:W3CDTF">2013-10-04T08:54:28Z</dcterms:modified>
</cp:coreProperties>
</file>