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10" windowWidth="15480" windowHeight="10830"/>
  </bookViews>
  <sheets>
    <sheet name="total_secretary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total_secretary!$A$1:$U$264</definedName>
    <definedName name="_xlnm.Print_Titles" localSheetId="0">total_secretary!$3:$5</definedName>
  </definedNames>
  <calcPr calcId="145621"/>
</workbook>
</file>

<file path=xl/calcChain.xml><?xml version="1.0" encoding="utf-8"?>
<calcChain xmlns="http://schemas.openxmlformats.org/spreadsheetml/2006/main">
  <c r="Y216" i="3" l="1"/>
  <c r="X216" i="3"/>
  <c r="W216" i="3"/>
  <c r="T216" i="3"/>
  <c r="S216" i="3"/>
  <c r="R216" i="3"/>
  <c r="O216" i="3"/>
  <c r="N216" i="3"/>
  <c r="M216" i="3"/>
  <c r="J216" i="3"/>
  <c r="I216" i="3"/>
  <c r="H216" i="3"/>
  <c r="L216" i="3" l="1"/>
  <c r="Q216" i="3"/>
  <c r="V216" i="3"/>
  <c r="G216" i="3"/>
  <c r="U36" i="3"/>
  <c r="P36" i="3"/>
  <c r="K36" i="3"/>
  <c r="F36" i="3"/>
  <c r="D36" i="3"/>
  <c r="E216" i="3" l="1"/>
  <c r="U157" i="3"/>
  <c r="D211" i="3"/>
  <c r="F211" i="3"/>
  <c r="K211" i="3"/>
  <c r="P211" i="3"/>
  <c r="U211" i="3"/>
  <c r="D203" i="3"/>
  <c r="F203" i="3"/>
  <c r="K203" i="3"/>
  <c r="P203" i="3"/>
  <c r="D199" i="3"/>
  <c r="F199" i="3"/>
  <c r="P199" i="3"/>
  <c r="Y217" i="3" l="1"/>
  <c r="X217" i="3"/>
  <c r="W217" i="3"/>
  <c r="Y212" i="3"/>
  <c r="X212" i="3"/>
  <c r="W212" i="3"/>
  <c r="Y204" i="3"/>
  <c r="X204" i="3"/>
  <c r="W204" i="3"/>
  <c r="Y200" i="3"/>
  <c r="X200" i="3"/>
  <c r="W200" i="3"/>
  <c r="Y159" i="3"/>
  <c r="X159" i="3"/>
  <c r="W159" i="3"/>
  <c r="Y158" i="3"/>
  <c r="X158" i="3"/>
  <c r="W158" i="3"/>
  <c r="Y53" i="3"/>
  <c r="X53" i="3"/>
  <c r="W53" i="3"/>
  <c r="Y52" i="3"/>
  <c r="X52" i="3"/>
  <c r="W52" i="3"/>
  <c r="Y51" i="3"/>
  <c r="X51" i="3"/>
  <c r="W51" i="3"/>
  <c r="Y49" i="3"/>
  <c r="X49" i="3"/>
  <c r="W49" i="3"/>
  <c r="Y48" i="3"/>
  <c r="X48" i="3"/>
  <c r="W48" i="3"/>
  <c r="Y46" i="3"/>
  <c r="X46" i="3"/>
  <c r="W46" i="3"/>
  <c r="Y45" i="3"/>
  <c r="X45" i="3"/>
  <c r="W45" i="3"/>
  <c r="Y43" i="3"/>
  <c r="X43" i="3"/>
  <c r="W43" i="3"/>
  <c r="Y42" i="3"/>
  <c r="X42" i="3"/>
  <c r="W42" i="3"/>
  <c r="Y41" i="3"/>
  <c r="X41" i="3"/>
  <c r="W41" i="3"/>
  <c r="Y39" i="3"/>
  <c r="X39" i="3"/>
  <c r="W39" i="3"/>
  <c r="Y37" i="3"/>
  <c r="X37" i="3"/>
  <c r="W37" i="3"/>
  <c r="Y34" i="3"/>
  <c r="X34" i="3"/>
  <c r="W34" i="3"/>
  <c r="Y33" i="3"/>
  <c r="X33" i="3"/>
  <c r="W33" i="3"/>
  <c r="Y32" i="3"/>
  <c r="X32" i="3"/>
  <c r="W32" i="3"/>
  <c r="Y31" i="3"/>
  <c r="X31" i="3"/>
  <c r="W31" i="3"/>
  <c r="Y30" i="3"/>
  <c r="X30" i="3"/>
  <c r="W30" i="3"/>
  <c r="Y29" i="3"/>
  <c r="X29" i="3"/>
  <c r="W29" i="3"/>
  <c r="Y28" i="3"/>
  <c r="X28" i="3"/>
  <c r="W28" i="3"/>
  <c r="Y27" i="3"/>
  <c r="X27" i="3"/>
  <c r="W27" i="3"/>
  <c r="Y25" i="3"/>
  <c r="X25" i="3"/>
  <c r="W25" i="3"/>
  <c r="Y24" i="3"/>
  <c r="X24" i="3"/>
  <c r="W24" i="3"/>
  <c r="Y22" i="3"/>
  <c r="X22" i="3"/>
  <c r="W22" i="3"/>
  <c r="Y21" i="3"/>
  <c r="X21" i="3"/>
  <c r="W21" i="3"/>
  <c r="Y20" i="3"/>
  <c r="X20" i="3"/>
  <c r="W20" i="3"/>
  <c r="Y19" i="3"/>
  <c r="X19" i="3"/>
  <c r="W19" i="3"/>
  <c r="T217" i="3"/>
  <c r="S217" i="3"/>
  <c r="R217" i="3"/>
  <c r="T212" i="3"/>
  <c r="S212" i="3"/>
  <c r="R212" i="3"/>
  <c r="T204" i="3"/>
  <c r="S204" i="3"/>
  <c r="R204" i="3"/>
  <c r="T200" i="3"/>
  <c r="S200" i="3"/>
  <c r="R200" i="3"/>
  <c r="T159" i="3"/>
  <c r="S159" i="3"/>
  <c r="R159" i="3"/>
  <c r="T158" i="3"/>
  <c r="S158" i="3"/>
  <c r="R158" i="3"/>
  <c r="T53" i="3"/>
  <c r="S53" i="3"/>
  <c r="R53" i="3"/>
  <c r="T52" i="3"/>
  <c r="S52" i="3"/>
  <c r="R52" i="3"/>
  <c r="T51" i="3"/>
  <c r="S51" i="3"/>
  <c r="R51" i="3"/>
  <c r="T49" i="3"/>
  <c r="S49" i="3"/>
  <c r="R49" i="3"/>
  <c r="T48" i="3"/>
  <c r="S48" i="3"/>
  <c r="R48" i="3"/>
  <c r="T46" i="3"/>
  <c r="S46" i="3"/>
  <c r="R46" i="3"/>
  <c r="T45" i="3"/>
  <c r="S45" i="3"/>
  <c r="R45" i="3"/>
  <c r="T43" i="3"/>
  <c r="S43" i="3"/>
  <c r="R43" i="3"/>
  <c r="T42" i="3"/>
  <c r="S42" i="3"/>
  <c r="R42" i="3"/>
  <c r="T41" i="3"/>
  <c r="S41" i="3"/>
  <c r="R41" i="3"/>
  <c r="T39" i="3"/>
  <c r="S39" i="3"/>
  <c r="R39" i="3"/>
  <c r="T37" i="3"/>
  <c r="S37" i="3"/>
  <c r="R37" i="3"/>
  <c r="T34" i="3"/>
  <c r="S34" i="3"/>
  <c r="R34" i="3"/>
  <c r="T33" i="3"/>
  <c r="S33" i="3"/>
  <c r="R33" i="3"/>
  <c r="T32" i="3"/>
  <c r="S32" i="3"/>
  <c r="R32" i="3"/>
  <c r="T31" i="3"/>
  <c r="S31" i="3"/>
  <c r="R31" i="3"/>
  <c r="T30" i="3"/>
  <c r="S30" i="3"/>
  <c r="R30" i="3"/>
  <c r="T29" i="3"/>
  <c r="S29" i="3"/>
  <c r="R29" i="3"/>
  <c r="T28" i="3"/>
  <c r="S28" i="3"/>
  <c r="R28" i="3"/>
  <c r="T27" i="3"/>
  <c r="S27" i="3"/>
  <c r="R27" i="3"/>
  <c r="T25" i="3"/>
  <c r="S25" i="3"/>
  <c r="R25" i="3"/>
  <c r="T24" i="3"/>
  <c r="S24" i="3"/>
  <c r="R24" i="3"/>
  <c r="T22" i="3"/>
  <c r="S22" i="3"/>
  <c r="R22" i="3"/>
  <c r="T21" i="3"/>
  <c r="S21" i="3"/>
  <c r="R21" i="3"/>
  <c r="T20" i="3"/>
  <c r="S20" i="3"/>
  <c r="R20" i="3"/>
  <c r="T19" i="3"/>
  <c r="S19" i="3"/>
  <c r="R19" i="3"/>
  <c r="O217" i="3"/>
  <c r="N217" i="3"/>
  <c r="M217" i="3"/>
  <c r="O212" i="3"/>
  <c r="N212" i="3"/>
  <c r="M212" i="3"/>
  <c r="O204" i="3"/>
  <c r="N204" i="3"/>
  <c r="M204" i="3"/>
  <c r="O200" i="3"/>
  <c r="N200" i="3"/>
  <c r="M200" i="3"/>
  <c r="O159" i="3"/>
  <c r="N159" i="3"/>
  <c r="M159" i="3"/>
  <c r="O158" i="3"/>
  <c r="N158" i="3"/>
  <c r="M158" i="3"/>
  <c r="O53" i="3"/>
  <c r="N53" i="3"/>
  <c r="M53" i="3"/>
  <c r="O52" i="3"/>
  <c r="N52" i="3"/>
  <c r="M52" i="3"/>
  <c r="O51" i="3"/>
  <c r="N51" i="3"/>
  <c r="M51" i="3"/>
  <c r="O49" i="3"/>
  <c r="N49" i="3"/>
  <c r="M49" i="3"/>
  <c r="O48" i="3"/>
  <c r="N48" i="3"/>
  <c r="M48" i="3"/>
  <c r="O46" i="3"/>
  <c r="N46" i="3"/>
  <c r="M46" i="3"/>
  <c r="O45" i="3"/>
  <c r="N45" i="3"/>
  <c r="M45" i="3"/>
  <c r="O43" i="3"/>
  <c r="N43" i="3"/>
  <c r="M43" i="3"/>
  <c r="O42" i="3"/>
  <c r="N42" i="3"/>
  <c r="M42" i="3"/>
  <c r="O41" i="3"/>
  <c r="N41" i="3"/>
  <c r="M41" i="3"/>
  <c r="O39" i="3"/>
  <c r="N39" i="3"/>
  <c r="M39" i="3"/>
  <c r="O37" i="3"/>
  <c r="N37" i="3"/>
  <c r="M37" i="3"/>
  <c r="O34" i="3"/>
  <c r="N34" i="3"/>
  <c r="M34" i="3"/>
  <c r="O33" i="3"/>
  <c r="N33" i="3"/>
  <c r="M33" i="3"/>
  <c r="O32" i="3"/>
  <c r="N32" i="3"/>
  <c r="M32" i="3"/>
  <c r="O31" i="3"/>
  <c r="N31" i="3"/>
  <c r="M31" i="3"/>
  <c r="O30" i="3"/>
  <c r="N30" i="3"/>
  <c r="M30" i="3"/>
  <c r="O29" i="3"/>
  <c r="N29" i="3"/>
  <c r="M29" i="3"/>
  <c r="O28" i="3"/>
  <c r="N28" i="3"/>
  <c r="M28" i="3"/>
  <c r="O27" i="3"/>
  <c r="N27" i="3"/>
  <c r="M27" i="3"/>
  <c r="O25" i="3"/>
  <c r="N25" i="3"/>
  <c r="M25" i="3"/>
  <c r="O24" i="3"/>
  <c r="N24" i="3"/>
  <c r="M24" i="3"/>
  <c r="O22" i="3"/>
  <c r="N22" i="3"/>
  <c r="M22" i="3"/>
  <c r="O21" i="3"/>
  <c r="N21" i="3"/>
  <c r="M21" i="3"/>
  <c r="O20" i="3"/>
  <c r="N20" i="3"/>
  <c r="M20" i="3"/>
  <c r="O19" i="3"/>
  <c r="N19" i="3"/>
  <c r="M19" i="3"/>
  <c r="J217" i="3"/>
  <c r="I217" i="3"/>
  <c r="H217" i="3"/>
  <c r="J212" i="3"/>
  <c r="I212" i="3"/>
  <c r="H212" i="3"/>
  <c r="J204" i="3"/>
  <c r="I204" i="3"/>
  <c r="H204" i="3"/>
  <c r="J200" i="3"/>
  <c r="I200" i="3"/>
  <c r="H200" i="3"/>
  <c r="J159" i="3"/>
  <c r="I159" i="3"/>
  <c r="H159" i="3"/>
  <c r="J158" i="3"/>
  <c r="I158" i="3"/>
  <c r="H158" i="3"/>
  <c r="J53" i="3"/>
  <c r="I53" i="3"/>
  <c r="H53" i="3"/>
  <c r="J52" i="3"/>
  <c r="I52" i="3"/>
  <c r="H52" i="3"/>
  <c r="J51" i="3"/>
  <c r="I51" i="3"/>
  <c r="H51" i="3"/>
  <c r="J49" i="3"/>
  <c r="I49" i="3"/>
  <c r="H49" i="3"/>
  <c r="J48" i="3"/>
  <c r="I48" i="3"/>
  <c r="H48" i="3"/>
  <c r="J46" i="3"/>
  <c r="I46" i="3"/>
  <c r="H46" i="3"/>
  <c r="J45" i="3"/>
  <c r="I45" i="3"/>
  <c r="H45" i="3"/>
  <c r="J43" i="3"/>
  <c r="I43" i="3"/>
  <c r="H43" i="3"/>
  <c r="J42" i="3"/>
  <c r="I42" i="3"/>
  <c r="H42" i="3"/>
  <c r="J41" i="3"/>
  <c r="I41" i="3"/>
  <c r="H41" i="3"/>
  <c r="J39" i="3"/>
  <c r="I39" i="3"/>
  <c r="H39" i="3"/>
  <c r="J37" i="3"/>
  <c r="I37" i="3"/>
  <c r="H37" i="3"/>
  <c r="J34" i="3"/>
  <c r="I34" i="3"/>
  <c r="H34" i="3"/>
  <c r="J33" i="3"/>
  <c r="I33" i="3"/>
  <c r="H33" i="3"/>
  <c r="J32" i="3"/>
  <c r="I32" i="3"/>
  <c r="H32" i="3"/>
  <c r="J31" i="3"/>
  <c r="I31" i="3"/>
  <c r="H31" i="3"/>
  <c r="J30" i="3"/>
  <c r="I30" i="3"/>
  <c r="H30" i="3"/>
  <c r="J29" i="3"/>
  <c r="I29" i="3"/>
  <c r="H29" i="3"/>
  <c r="J28" i="3"/>
  <c r="I28" i="3"/>
  <c r="H28" i="3"/>
  <c r="J27" i="3"/>
  <c r="I27" i="3"/>
  <c r="H27" i="3"/>
  <c r="J25" i="3"/>
  <c r="I25" i="3"/>
  <c r="H25" i="3"/>
  <c r="J24" i="3"/>
  <c r="I24" i="3"/>
  <c r="H24" i="3"/>
  <c r="J22" i="3"/>
  <c r="I22" i="3"/>
  <c r="H22" i="3"/>
  <c r="J21" i="3"/>
  <c r="I21" i="3"/>
  <c r="H21" i="3"/>
  <c r="J20" i="3"/>
  <c r="I20" i="3"/>
  <c r="H20" i="3"/>
  <c r="J19" i="3"/>
  <c r="I19" i="3"/>
  <c r="H19" i="3"/>
  <c r="H18" i="3"/>
  <c r="S36" i="3" l="1"/>
  <c r="X36" i="3"/>
  <c r="H36" i="3"/>
  <c r="M36" i="3"/>
  <c r="R36" i="3"/>
  <c r="J36" i="3"/>
  <c r="O36" i="3"/>
  <c r="T36" i="3"/>
  <c r="Y36" i="3"/>
  <c r="W36" i="3"/>
  <c r="I36" i="3"/>
  <c r="N36" i="3"/>
  <c r="Y18" i="3"/>
  <c r="X18" i="3"/>
  <c r="W18" i="3"/>
  <c r="T18" i="3"/>
  <c r="S18" i="3"/>
  <c r="R18" i="3"/>
  <c r="O18" i="3"/>
  <c r="N18" i="3"/>
  <c r="M18" i="3"/>
  <c r="J18" i="3"/>
  <c r="I18" i="3"/>
  <c r="Q217" i="3" l="1"/>
  <c r="Q212" i="3"/>
  <c r="Q204" i="3"/>
  <c r="Q200" i="3"/>
  <c r="Q159" i="3"/>
  <c r="Q158" i="3"/>
  <c r="Q53" i="3"/>
  <c r="Q52" i="3"/>
  <c r="Q51" i="3"/>
  <c r="Q49" i="3"/>
  <c r="Q48" i="3"/>
  <c r="Q46" i="3"/>
  <c r="Q45" i="3"/>
  <c r="Q43" i="3"/>
  <c r="Q42" i="3"/>
  <c r="Q41" i="3"/>
  <c r="Q39" i="3"/>
  <c r="Q37" i="3"/>
  <c r="Q34" i="3"/>
  <c r="Q33" i="3"/>
  <c r="Q32" i="3"/>
  <c r="Q31" i="3"/>
  <c r="Q30" i="3"/>
  <c r="Q29" i="3"/>
  <c r="Q28" i="3"/>
  <c r="Q27" i="3"/>
  <c r="Q25" i="3"/>
  <c r="Q24" i="3"/>
  <c r="Q22" i="3"/>
  <c r="Q21" i="3"/>
  <c r="Q20" i="3"/>
  <c r="Q19" i="3"/>
  <c r="V217" i="3"/>
  <c r="V212" i="3"/>
  <c r="V204" i="3"/>
  <c r="V203" i="3" s="1"/>
  <c r="V200" i="3"/>
  <c r="V199" i="3" s="1"/>
  <c r="V159" i="3"/>
  <c r="V158" i="3"/>
  <c r="V53" i="3"/>
  <c r="V52" i="3"/>
  <c r="V51" i="3"/>
  <c r="V49" i="3"/>
  <c r="V48" i="3"/>
  <c r="V46" i="3"/>
  <c r="V45" i="3"/>
  <c r="V43" i="3"/>
  <c r="V42" i="3"/>
  <c r="V41" i="3"/>
  <c r="V39" i="3"/>
  <c r="V37" i="3"/>
  <c r="V34" i="3"/>
  <c r="V33" i="3"/>
  <c r="V32" i="3"/>
  <c r="V31" i="3"/>
  <c r="V30" i="3"/>
  <c r="V29" i="3"/>
  <c r="V28" i="3"/>
  <c r="V27" i="3"/>
  <c r="V25" i="3"/>
  <c r="V24" i="3"/>
  <c r="V22" i="3"/>
  <c r="V21" i="3"/>
  <c r="V20" i="3"/>
  <c r="V19" i="3"/>
  <c r="L217" i="3"/>
  <c r="L212" i="3"/>
  <c r="L204" i="3"/>
  <c r="L200" i="3"/>
  <c r="L159" i="3"/>
  <c r="L158" i="3"/>
  <c r="L53" i="3"/>
  <c r="L52" i="3"/>
  <c r="L51" i="3"/>
  <c r="L49" i="3"/>
  <c r="L48" i="3"/>
  <c r="L46" i="3"/>
  <c r="L45" i="3"/>
  <c r="L43" i="3"/>
  <c r="L42" i="3"/>
  <c r="L41" i="3"/>
  <c r="L39" i="3"/>
  <c r="L37" i="3"/>
  <c r="L34" i="3"/>
  <c r="L33" i="3"/>
  <c r="L32" i="3"/>
  <c r="L31" i="3"/>
  <c r="L30" i="3"/>
  <c r="L29" i="3"/>
  <c r="L28" i="3"/>
  <c r="L27" i="3"/>
  <c r="L25" i="3"/>
  <c r="L24" i="3"/>
  <c r="L22" i="3"/>
  <c r="L21" i="3"/>
  <c r="L20" i="3"/>
  <c r="L19" i="3"/>
  <c r="G217" i="3"/>
  <c r="G212" i="3"/>
  <c r="G204" i="3"/>
  <c r="G200" i="3"/>
  <c r="G159" i="3"/>
  <c r="G158" i="3"/>
  <c r="G53" i="3"/>
  <c r="G52" i="3"/>
  <c r="G51" i="3"/>
  <c r="G49" i="3"/>
  <c r="G48" i="3"/>
  <c r="G46" i="3"/>
  <c r="G45" i="3"/>
  <c r="G43" i="3"/>
  <c r="G42" i="3"/>
  <c r="G41" i="3"/>
  <c r="G39" i="3"/>
  <c r="G37" i="3"/>
  <c r="G34" i="3"/>
  <c r="G33" i="3"/>
  <c r="G32" i="3"/>
  <c r="G31" i="3"/>
  <c r="G30" i="3"/>
  <c r="G29" i="3"/>
  <c r="G28" i="3"/>
  <c r="G27" i="3"/>
  <c r="G25" i="3"/>
  <c r="G24" i="3"/>
  <c r="G22" i="3"/>
  <c r="G21" i="3"/>
  <c r="G20" i="3"/>
  <c r="G19" i="3"/>
  <c r="V18" i="3"/>
  <c r="Q18" i="3"/>
  <c r="L18" i="3"/>
  <c r="G18" i="3"/>
  <c r="G36" i="3" l="1"/>
  <c r="L36" i="3"/>
  <c r="V36" i="3"/>
  <c r="Q36" i="3"/>
  <c r="E41" i="3"/>
  <c r="E21" i="3"/>
  <c r="E32" i="3"/>
  <c r="E212" i="3"/>
  <c r="E45" i="3"/>
  <c r="E37" i="3"/>
  <c r="E48" i="3"/>
  <c r="E19" i="3"/>
  <c r="E39" i="3"/>
  <c r="E217" i="3"/>
  <c r="E46" i="3"/>
  <c r="E42" i="3"/>
  <c r="E29" i="3"/>
  <c r="E25" i="3"/>
  <c r="E49" i="3"/>
  <c r="E28" i="3"/>
  <c r="E30" i="3"/>
  <c r="E31" i="3"/>
  <c r="E20" i="3"/>
  <c r="E22" i="3"/>
  <c r="E204" i="3"/>
  <c r="E200" i="3"/>
  <c r="E159" i="3"/>
  <c r="E158" i="3"/>
  <c r="E52" i="3"/>
  <c r="E53" i="3"/>
  <c r="E51" i="3"/>
  <c r="E43" i="3"/>
  <c r="E33" i="3"/>
  <c r="E34" i="3"/>
  <c r="E27" i="3"/>
  <c r="E24" i="3"/>
  <c r="E18" i="3"/>
  <c r="J211" i="3"/>
  <c r="I211" i="3"/>
  <c r="H211" i="3"/>
  <c r="G211" i="3"/>
  <c r="O211" i="3"/>
  <c r="N211" i="3"/>
  <c r="M211" i="3"/>
  <c r="L211" i="3"/>
  <c r="T211" i="3"/>
  <c r="S211" i="3"/>
  <c r="R211" i="3"/>
  <c r="Q211" i="3"/>
  <c r="X211" i="3"/>
  <c r="W211" i="3"/>
  <c r="V211" i="3"/>
  <c r="J203" i="3"/>
  <c r="I203" i="3"/>
  <c r="H203" i="3"/>
  <c r="G203" i="3"/>
  <c r="O203" i="3"/>
  <c r="N203" i="3"/>
  <c r="M203" i="3"/>
  <c r="L203" i="3"/>
  <c r="T203" i="3"/>
  <c r="S203" i="3"/>
  <c r="R203" i="3"/>
  <c r="Q203" i="3"/>
  <c r="X203" i="3"/>
  <c r="W203" i="3"/>
  <c r="J199" i="3"/>
  <c r="I199" i="3"/>
  <c r="H199" i="3"/>
  <c r="G199" i="3"/>
  <c r="O199" i="3"/>
  <c r="N199" i="3"/>
  <c r="M199" i="3"/>
  <c r="L199" i="3"/>
  <c r="T199" i="3"/>
  <c r="S199" i="3"/>
  <c r="R199" i="3"/>
  <c r="Q199" i="3"/>
  <c r="X199" i="3"/>
  <c r="W199" i="3"/>
  <c r="J157" i="3"/>
  <c r="I157" i="3"/>
  <c r="H157" i="3"/>
  <c r="G157" i="3"/>
  <c r="O157" i="3"/>
  <c r="N157" i="3"/>
  <c r="M157" i="3"/>
  <c r="L157" i="3"/>
  <c r="T157" i="3"/>
  <c r="S157" i="3"/>
  <c r="R157" i="3"/>
  <c r="Q157" i="3"/>
  <c r="X157" i="3"/>
  <c r="W157" i="3"/>
  <c r="V157" i="3"/>
  <c r="J50" i="3"/>
  <c r="I50" i="3"/>
  <c r="H50" i="3"/>
  <c r="G50" i="3"/>
  <c r="O50" i="3"/>
  <c r="N50" i="3"/>
  <c r="M50" i="3"/>
  <c r="L50" i="3"/>
  <c r="T50" i="3"/>
  <c r="S50" i="3"/>
  <c r="R50" i="3"/>
  <c r="Q50" i="3"/>
  <c r="X50" i="3"/>
  <c r="W50" i="3"/>
  <c r="V50" i="3"/>
  <c r="T47" i="3"/>
  <c r="S47" i="3"/>
  <c r="R47" i="3"/>
  <c r="Q47" i="3"/>
  <c r="O47" i="3"/>
  <c r="N47" i="3"/>
  <c r="M47" i="3"/>
  <c r="L47" i="3"/>
  <c r="J47" i="3"/>
  <c r="I47" i="3"/>
  <c r="H47" i="3"/>
  <c r="G47" i="3"/>
  <c r="X47" i="3"/>
  <c r="W47" i="3"/>
  <c r="V47" i="3"/>
  <c r="T44" i="3"/>
  <c r="S44" i="3"/>
  <c r="R44" i="3"/>
  <c r="Q44" i="3"/>
  <c r="O44" i="3"/>
  <c r="N44" i="3"/>
  <c r="M44" i="3"/>
  <c r="L44" i="3"/>
  <c r="J44" i="3"/>
  <c r="I44" i="3"/>
  <c r="H44" i="3"/>
  <c r="G44" i="3"/>
  <c r="X44" i="3"/>
  <c r="W44" i="3"/>
  <c r="V44" i="3"/>
  <c r="T40" i="3"/>
  <c r="S40" i="3"/>
  <c r="R40" i="3"/>
  <c r="Q40" i="3"/>
  <c r="O40" i="3"/>
  <c r="N40" i="3"/>
  <c r="M40" i="3"/>
  <c r="L40" i="3"/>
  <c r="J40" i="3"/>
  <c r="I40" i="3"/>
  <c r="H40" i="3"/>
  <c r="G40" i="3"/>
  <c r="X40" i="3"/>
  <c r="W40" i="3"/>
  <c r="V40" i="3"/>
  <c r="T26" i="3"/>
  <c r="S26" i="3"/>
  <c r="R26" i="3"/>
  <c r="Q26" i="3"/>
  <c r="O26" i="3"/>
  <c r="N26" i="3"/>
  <c r="M26" i="3"/>
  <c r="L26" i="3"/>
  <c r="J26" i="3"/>
  <c r="I26" i="3"/>
  <c r="H26" i="3"/>
  <c r="G26" i="3"/>
  <c r="V26" i="3"/>
  <c r="X26" i="3"/>
  <c r="W26" i="3"/>
  <c r="X23" i="3"/>
  <c r="W23" i="3"/>
  <c r="V23" i="3"/>
  <c r="T23" i="3"/>
  <c r="S23" i="3"/>
  <c r="R23" i="3"/>
  <c r="Q23" i="3"/>
  <c r="O23" i="3"/>
  <c r="N23" i="3"/>
  <c r="M23" i="3"/>
  <c r="L23" i="3"/>
  <c r="J23" i="3"/>
  <c r="I23" i="3"/>
  <c r="H23" i="3"/>
  <c r="G23" i="3"/>
  <c r="X17" i="3"/>
  <c r="W17" i="3"/>
  <c r="V17" i="3"/>
  <c r="T17" i="3"/>
  <c r="S17" i="3"/>
  <c r="R17" i="3"/>
  <c r="Q17" i="3"/>
  <c r="O17" i="3"/>
  <c r="N17" i="3"/>
  <c r="M17" i="3"/>
  <c r="J17" i="3"/>
  <c r="I17" i="3"/>
  <c r="H17" i="3"/>
  <c r="G17" i="3"/>
  <c r="I198" i="3" l="1"/>
  <c r="J198" i="3"/>
  <c r="E36" i="3"/>
  <c r="E47" i="3"/>
  <c r="E44" i="3"/>
  <c r="E23" i="3"/>
  <c r="T198" i="3"/>
  <c r="L198" i="3"/>
  <c r="W16" i="3"/>
  <c r="O16" i="3"/>
  <c r="N16" i="3"/>
  <c r="S16" i="3"/>
  <c r="T16" i="3"/>
  <c r="X16" i="3"/>
  <c r="E157" i="3"/>
  <c r="R16" i="3"/>
  <c r="E211" i="3"/>
  <c r="O198" i="3"/>
  <c r="E50" i="3"/>
  <c r="E40" i="3"/>
  <c r="E26" i="3"/>
  <c r="H198" i="3"/>
  <c r="G16" i="3"/>
  <c r="I16" i="3"/>
  <c r="J16" i="3"/>
  <c r="H16" i="3"/>
  <c r="M16" i="3"/>
  <c r="E203" i="3"/>
  <c r="R198" i="3"/>
  <c r="E199" i="3"/>
  <c r="S198" i="3"/>
  <c r="V16" i="3"/>
  <c r="Q16" i="3"/>
  <c r="M198" i="3"/>
  <c r="N198" i="3"/>
  <c r="V198" i="3"/>
  <c r="W198" i="3"/>
  <c r="X198" i="3"/>
  <c r="G198" i="3"/>
  <c r="Q198" i="3"/>
  <c r="E198" i="3" l="1"/>
  <c r="Y211" i="3" l="1"/>
  <c r="Y203" i="3"/>
  <c r="Y199" i="3"/>
  <c r="Y157" i="3"/>
  <c r="Y50" i="3"/>
  <c r="Y47" i="3"/>
  <c r="Y44" i="3"/>
  <c r="Y40" i="3"/>
  <c r="Y26" i="3"/>
  <c r="Y23" i="3"/>
  <c r="Y17" i="3"/>
  <c r="Y198" i="3" l="1"/>
  <c r="Y16" i="3"/>
  <c r="L17" i="3"/>
  <c r="L16" i="3" l="1"/>
  <c r="E16" i="3" s="1"/>
  <c r="E17" i="3"/>
</calcChain>
</file>

<file path=xl/sharedStrings.xml><?xml version="1.0" encoding="utf-8"?>
<sst xmlns="http://schemas.openxmlformats.org/spreadsheetml/2006/main" count="725" uniqueCount="390">
  <si>
    <t xml:space="preserve">แผนปฏิบัติราชการประจำปีงบประมาณ 2556 </t>
  </si>
  <si>
    <t>รหัส 
(ระบุ)</t>
  </si>
  <si>
    <t>ค่าเป้าหมายปี 2556</t>
  </si>
  <si>
    <t xml:space="preserve">ตัวชี้วัด / กิจกรรมการดำเนินงานของผลผลิต / </t>
  </si>
  <si>
    <t>หน่วยนับ</t>
  </si>
  <si>
    <t>ไตรมาส 1</t>
  </si>
  <si>
    <t>ไตรมาส 2</t>
  </si>
  <si>
    <t>ไตรมาส 3</t>
  </si>
  <si>
    <t>ไตรมาส 4</t>
  </si>
  <si>
    <t xml:space="preserve">โครงการยุทธศาสตร์ </t>
  </si>
  <si>
    <t>ต.ค.-ธ.ค.</t>
  </si>
  <si>
    <t>ม.ค.-มี.ค.</t>
  </si>
  <si>
    <t>เม.ย.-มิ.ย.</t>
  </si>
  <si>
    <t>ก.ค.-ก.ย.</t>
  </si>
  <si>
    <t>รวมงบประมาณทั้งสิ้น</t>
  </si>
  <si>
    <t xml:space="preserve">ภารกิจพื้นฐานประจำ / สนับสนุนยุทธศาสตร์ </t>
  </si>
  <si>
    <t>พ 1.1.7</t>
  </si>
  <si>
    <t>ผลผลิตที่ 1  การบริหารงานทั่วไป สบ.  
 (เงินรายได้)</t>
  </si>
  <si>
    <t>ตัวชี้วัด : เชิงคุณภาพ</t>
  </si>
  <si>
    <t>1. การพัฒนาสถาบันสู่สถาบันการเรียนรู้</t>
  </si>
  <si>
    <t>ข้อ</t>
  </si>
  <si>
    <t xml:space="preserve">ตัวชี้วัด : เชิงเวลา </t>
  </si>
  <si>
    <t>1. ระดับคะแนนเฉลี่ยของการจัดส่งข้อมูลที่สำคัญในระดับมหาวิทยาลัย ตามกำหนดเวลาที่หน่วยงานที่เกี่ยวข้องกำหนด</t>
  </si>
  <si>
    <t>ระดับคะแนนเฉลี่ย</t>
  </si>
  <si>
    <t>กิจกรรมหลักที่ 1  บริหารงานทั่วไปของ สบ.</t>
  </si>
  <si>
    <t>กิจกรรมย่อย 1.1  อำนวยการและบริหารงานทั่วไปของ สบ.</t>
  </si>
  <si>
    <t>1) อำนวยการและธุรการ</t>
  </si>
  <si>
    <t>ครั้ง</t>
  </si>
  <si>
    <t xml:space="preserve">     1.1  รับ-ส่งเอกสารในระบบสารบรรณอิเล็กทรอนิกส์</t>
  </si>
  <si>
    <t xml:space="preserve">           (รับเอกสาร)</t>
  </si>
  <si>
    <t xml:space="preserve">           (ส่งเอกสาร)</t>
  </si>
  <si>
    <t xml:space="preserve">           (- คัดแยก จัดเก็บ ค้นหา  (ไม่รวม)</t>
  </si>
  <si>
    <t xml:space="preserve">           (- บันทึกงาน/ปิดงานในระบบฯ  (ไม่รวม)</t>
  </si>
  <si>
    <t xml:space="preserve">     1.2  จัดการประชุมผู้บริหารสำนัก และประสานงานสำนัก </t>
  </si>
  <si>
    <t xml:space="preserve">     1.3  ประสานงานการใช้รถ/ห้องประชุม</t>
  </si>
  <si>
    <t xml:space="preserve">           (การขอใช้รถประจำสำนัก)</t>
  </si>
  <si>
    <t xml:space="preserve">           (การขอใช้ห้องประชุม)</t>
  </si>
  <si>
    <t xml:space="preserve">     1.4  จัดซื้อจ้างพัสดุ</t>
  </si>
  <si>
    <t xml:space="preserve">           (สบ.จัดซื้อจัดจ้าง - เบิกจ่ายจาก กค.) </t>
  </si>
  <si>
    <t xml:space="preserve">           (สบ.จัดซื้อโดยขออนุมัติในหลักการ - ยืมเงิน)</t>
  </si>
  <si>
    <t xml:space="preserve">           (กพ.จัดซื้อจัดจ้าง - เบิกจ่ายจาก กค.)</t>
  </si>
  <si>
    <t xml:space="preserve">           (- ขอยืมเงินทดรองจ่าย  (ไม่รวม)</t>
  </si>
  <si>
    <t xml:space="preserve">           (- แผนการจัดซื้อจัดจ้าง  (ไม่รวม)</t>
  </si>
  <si>
    <t xml:space="preserve">     1.5  เบิกจ่ายพัสดุ </t>
  </si>
  <si>
    <t xml:space="preserve">     1.6  ซ่อมพัสดุ-อาคาร-ระบบสาธารณูปโภค</t>
  </si>
  <si>
    <t xml:space="preserve">     1.7  เตรียมเอกสารและจัดเอกสารประกอบการประชุมของผู้บริหารสำนัก</t>
  </si>
  <si>
    <t>2) งานบริหารทั่วไป</t>
  </si>
  <si>
    <t>ฉบับ</t>
  </si>
  <si>
    <t xml:space="preserve">          (เบิกค่าใช้จ่ายของ มุม มสธ. / ศวบ.)</t>
  </si>
  <si>
    <t xml:space="preserve">          (เบิกค่าล่วงเวลา)</t>
  </si>
  <si>
    <t xml:space="preserve">          (เบิกค่าใช้จ่ายอื่นๆ)</t>
  </si>
  <si>
    <t>ก 1.3.6</t>
  </si>
  <si>
    <t>ผลผลิตที่ 2 กิจกรรมบริการบรรณสารสนเทศ  
(ก .1.3.6) (เงินรายได้ + เงินกองทุน + เงินแผ่นดิน)</t>
  </si>
  <si>
    <t xml:space="preserve">ตัวชี้วัด : เชิงปริมาณ </t>
  </si>
  <si>
    <t xml:space="preserve">ร้อยละ </t>
  </si>
  <si>
    <t xml:space="preserve">ตัวชี้วัด : เชิงคุณภาพ </t>
  </si>
  <si>
    <t>1. ระดับความพึงพอใจของผู้รับบริการห้องสมุด</t>
  </si>
  <si>
    <t>ระดับ</t>
  </si>
  <si>
    <t>2. ระดับความพึงพอใจของบรรณารักษ์ มุม มสธ. ต่อการดำเนินงานของสำนักบรรณสารสนเทศ</t>
  </si>
  <si>
    <t>กิจกรรมหลักที่ 1 บริการบรรณสารสนเทศ</t>
  </si>
  <si>
    <r>
      <t xml:space="preserve">กิจกรรมย่อย 1.1  </t>
    </r>
    <r>
      <rPr>
        <sz val="12.5"/>
        <color indexed="10"/>
        <rFont val="TH SarabunPSK"/>
        <family val="2"/>
      </rPr>
      <t>จัดหาทรัพยากรสารสนเทศใหม่</t>
    </r>
  </si>
  <si>
    <t>ชื่อเรื่อง-เล่ม-แผ่น-ตลับ-ฐาน-แฟ้ม</t>
  </si>
  <si>
    <t xml:space="preserve">          1) หนังสือ</t>
  </si>
  <si>
    <t>เล่ม</t>
  </si>
  <si>
    <t xml:space="preserve">              (• น.จัดหา ฯ) </t>
  </si>
  <si>
    <t xml:space="preserve">                 (- จัดซื้อหนังสือทั่วไป)</t>
  </si>
  <si>
    <t>เล่ม-แผ่น</t>
  </si>
  <si>
    <t xml:space="preserve">                 (- สำเนาเข้าเล่ม วพ./IS/เอกสาร)</t>
  </si>
  <si>
    <t xml:space="preserve">                 (- ขอเบิก/รับบริจาค)</t>
  </si>
  <si>
    <t xml:space="preserve">              (• น.ห้องสมุดสาขา) </t>
  </si>
  <si>
    <t>ชื่อเรื่อง</t>
  </si>
  <si>
    <t xml:space="preserve">          3) สื่อโสตทัศน์</t>
  </si>
  <si>
    <t>แผ่น-ตลับ-เล่ม</t>
  </si>
  <si>
    <t xml:space="preserve">              (• น.บริการสื่อโสตฯ)</t>
  </si>
  <si>
    <t xml:space="preserve">                  (- จัดซื้อ)</t>
  </si>
  <si>
    <t xml:space="preserve">                  (- ขอสำเนาสื่อโสตฯ ที่ มสธ.ผลิต)</t>
  </si>
  <si>
    <t xml:space="preserve">              (• น.ห้องสมุดสาขา)  </t>
  </si>
  <si>
    <t xml:space="preserve">          4) สื่ออิเล็กทรอนิกส์</t>
  </si>
  <si>
    <t>แผ่น-ฐาน-ชื่อเรื่อง</t>
  </si>
  <si>
    <t xml:space="preserve">             (• น.จัดหา ฯ)</t>
  </si>
  <si>
    <t xml:space="preserve">                 (- จัดซื้อ-บอกรับสื่ออิเล็กทรอนิกส์ Online)</t>
  </si>
  <si>
    <t>ฐาน-ชื่อเรื่อง</t>
  </si>
  <si>
    <t xml:space="preserve">                     (ฐานข้อมูล)   </t>
  </si>
  <si>
    <t xml:space="preserve">                     (e-Books , e-Journal)</t>
  </si>
  <si>
    <t>ชื่อเรื่อง-ฐาน</t>
  </si>
  <si>
    <t xml:space="preserve">                 (- จัดซื้อสื่ออิเล็กทรอนิกส์ Offline)</t>
  </si>
  <si>
    <t>แผ่น</t>
  </si>
  <si>
    <t xml:space="preserve">                 (- รับบริจาคสื่ออิเล็กทรอนิกส์ Offline)</t>
  </si>
  <si>
    <r>
      <t xml:space="preserve">          5) สื่อลักษณะพิเศษ</t>
    </r>
    <r>
      <rPr>
        <sz val="11"/>
        <color indexed="10"/>
        <rFont val="Angsana New"/>
        <family val="1"/>
      </rPr>
      <t/>
    </r>
  </si>
  <si>
    <t>แฟ้ม-เรื่อง</t>
  </si>
  <si>
    <t xml:space="preserve">              (•  สารสนเทศสุโขทัยศึกษา , ร.7)  </t>
  </si>
  <si>
    <t xml:space="preserve">              (•  สารสนเทศการศึกษาทางไกล)  </t>
  </si>
  <si>
    <t>บทความ</t>
  </si>
  <si>
    <t xml:space="preserve">              (•  สารสนเทศจดหมายเหตุ)  </t>
  </si>
  <si>
    <t xml:space="preserve">              (•  สารสนเทศ ศ.ดร.วิจิตร  ศรีสอ้าน)</t>
  </si>
  <si>
    <r>
      <t xml:space="preserve">กิจกรรมย่อย 1.2  </t>
    </r>
    <r>
      <rPr>
        <sz val="12.5"/>
        <color indexed="10"/>
        <rFont val="TH SarabunPSK"/>
        <family val="2"/>
      </rPr>
      <t>จัดทำระเบียนและเตรียมทรัพยากรสารสนเทศใหม่ให้พร้อมบริการ</t>
    </r>
  </si>
  <si>
    <t>ระเบียน</t>
  </si>
  <si>
    <t xml:space="preserve">               1.1) ระเบียนบรรณานุกรมหนังสือ วารสาร สื่อโสตทัศน์และสื่ออิเล็กทรอนิกส์ใหม่ ในฐานข้อมูลบรรณานุกรม Clas01</t>
  </si>
  <si>
    <t xml:space="preserve">               (• วารสาร  (น.บริการสื่อสิ่งพิมพ์ต่อเนื่อง)</t>
  </si>
  <si>
    <t xml:space="preserve">               (• หนังสือ สื่อโสตฯ สื่ออิเล็กทรอนิกส์   
(น.วิเคราะห์ฯ) </t>
  </si>
  <si>
    <t xml:space="preserve">              1.2) ระเบียนดรรชนีวารสาร/เอกสารเนื้อหาทั่วไป ด้านการศึกษาทางไกล/ ด้านสุโขทัยศึกษา รัชกาลที่ 7 ใหม่ในฐานข้อมูล Clas02</t>
  </si>
  <si>
    <t xml:space="preserve">              (•  วารสาร   (น.บริการสื่อสิ่งพิมพ์ต่อเนื่อง) </t>
  </si>
  <si>
    <t xml:space="preserve">              (•  สื่อลักษณะพิเศษ) </t>
  </si>
  <si>
    <t xml:space="preserve">                   (•  สารสนเทศสุโขทัยศึกษา , ร.7)</t>
  </si>
  <si>
    <t xml:space="preserve">                   (• สารสนเทศการศึกษาทางไกล)</t>
  </si>
  <si>
    <t>บัญชี</t>
  </si>
  <si>
    <t xml:space="preserve">         2)  จัดเตรียมทรัพยากรสารสนเทศใหม่ให้พร้อมบริการ</t>
  </si>
  <si>
    <t>เล่ม-แผ่น-ตลับ-ฐาน-  ชื่อเรื่อง-แฟ้ม</t>
  </si>
  <si>
    <t xml:space="preserve">             2.1) หนังสือ  </t>
  </si>
  <si>
    <t xml:space="preserve">                  (• น.วิเคราะห์ฯ)</t>
  </si>
  <si>
    <t xml:space="preserve">             2.2) วารสาร   (น.บริการสื่อสิ่งพิมพ์ต่อเนื่อง)</t>
  </si>
  <si>
    <t xml:space="preserve">             2.3) สื่อโสตทัศน์ </t>
  </si>
  <si>
    <t xml:space="preserve">                  (• น.ห้องสมุดสาขา)</t>
  </si>
  <si>
    <t xml:space="preserve">             2.4) สื่ออิเล็กทรอนิกส์   </t>
  </si>
  <si>
    <t>แผ่น-ฐาน-  ชื่อเรื่อง</t>
  </si>
  <si>
    <t>แผ่น-ฐาน</t>
  </si>
  <si>
    <t xml:space="preserve">                  (• น.จัดหาฯ  (e-Book และฐานข้อมูล)</t>
  </si>
  <si>
    <t xml:space="preserve">             2.5) สื่อลักษณะพิเศษ</t>
  </si>
  <si>
    <t>แฟ้ม-เล่ม-เรื่อง</t>
  </si>
  <si>
    <t xml:space="preserve">                  (• สารสนเทศสุโขทัยศึกษา , ร.7)</t>
  </si>
  <si>
    <t xml:space="preserve">                  (• สารสนเทศการศึกษาทางไกล) </t>
  </si>
  <si>
    <r>
      <t xml:space="preserve">กิจกรรมย่อย 1.3  </t>
    </r>
    <r>
      <rPr>
        <sz val="12.5"/>
        <color indexed="10"/>
        <rFont val="TH SarabunPSK"/>
        <family val="2"/>
      </rPr>
      <t>อนุรักษ์วัสดุสารสนเทศ</t>
    </r>
  </si>
  <si>
    <t>เล่ม-เรื่อง</t>
  </si>
  <si>
    <t xml:space="preserve">          1) หนังสือ วพ./IS มสธ.</t>
  </si>
  <si>
    <t xml:space="preserve">          2) วารสาร</t>
  </si>
  <si>
    <t xml:space="preserve">          3) สื่อลักษณะพิเศษ</t>
  </si>
  <si>
    <r>
      <t xml:space="preserve">                (• สารสนเทศ ร.7)</t>
    </r>
    <r>
      <rPr>
        <sz val="12.5"/>
        <color indexed="8"/>
        <rFont val="TH SarabunPSK"/>
        <family val="2"/>
      </rPr>
      <t xml:space="preserve"> </t>
    </r>
    <r>
      <rPr>
        <sz val="11"/>
        <color indexed="8"/>
        <rFont val="Tahoma"/>
        <family val="2"/>
        <charset val="222"/>
      </rPr>
      <t/>
    </r>
  </si>
  <si>
    <t xml:space="preserve">                (• เอกสารจดหมายเหตุ)</t>
  </si>
  <si>
    <t>กิจกรรมหลักที่ 2 บริการห้องสมุด</t>
  </si>
  <si>
    <r>
      <t xml:space="preserve">กิจกรรมย่อย 2.1 </t>
    </r>
    <r>
      <rPr>
        <sz val="12.5"/>
        <color indexed="10"/>
        <rFont val="TH SarabunPSK"/>
        <family val="2"/>
      </rPr>
      <t>บริการห้องสมุด ณ ที่ทำการ มสธ.</t>
    </r>
  </si>
  <si>
    <t xml:space="preserve">         1) ให้บริการผู้ใช้ห้องสมุด</t>
  </si>
  <si>
    <t>ราย</t>
  </si>
  <si>
    <t xml:space="preserve">              (•  จดหมายเหตุ)  </t>
  </si>
  <si>
    <t xml:space="preserve">         2) จัดทำระเบียนสมาชิกผู้ใช้ห้องสมุด</t>
  </si>
  <si>
    <t xml:space="preserve">         3) งานบริการยืม-คืน</t>
  </si>
  <si>
    <t>เล่ม-ชิ้น</t>
  </si>
  <si>
    <t xml:space="preserve">              (• น.บริการสื่อสิ่งพิมพ์)</t>
  </si>
  <si>
    <t xml:space="preserve">              (• น.จดหมายเหตุ)</t>
  </si>
  <si>
    <t xml:space="preserve">         4) งานบริการตอบคำถามและช่วยค้นคว้าสื่อทั่วไปและสื่อลักษณะพิเศษ</t>
  </si>
  <si>
    <t>คำถาม</t>
  </si>
  <si>
    <t xml:space="preserve">              (• สารสนเทศ ร.7)</t>
  </si>
  <si>
    <t xml:space="preserve">              (• การศึกษาทางไกล)</t>
  </si>
  <si>
    <t xml:space="preserve">              (• จดหมายเหตุ)</t>
  </si>
  <si>
    <t xml:space="preserve">         5) งานบริการการใช้ทรัพยากรสารสนเทศ 
(การจัดเรียงขึ้นชั้น)</t>
  </si>
  <si>
    <t>เล่ม-ชิ้น-แฟ้ม-แผ่น-ตลับ</t>
  </si>
  <si>
    <t xml:space="preserve">              (• น.บริการสื่อสิ่งพิมพ์ต่อเนื่อง) </t>
  </si>
  <si>
    <t>เล่ม-ชิ้น-แฟ้ม</t>
  </si>
  <si>
    <t xml:space="preserve">         6) งานบริการนำส่งเอกสาร</t>
  </si>
  <si>
    <t>เรื่อง</t>
  </si>
  <si>
    <t xml:space="preserve">         7) งานบริการข่าวสารทันสมัย</t>
  </si>
  <si>
    <t xml:space="preserve">               (• น.บริการสื่อสิ่งพิมพ์ต่อเนื่อง)</t>
  </si>
  <si>
    <t xml:space="preserve">          1) บริการขอยืม-ถ่ายเอกสารระหว่างห้องสมุด</t>
  </si>
  <si>
    <t>เล่ม-บทความ</t>
  </si>
  <si>
    <t xml:space="preserve">          2) บริการให้ยืม-ถ่ายเอกสารระหว่างห้องสมุด </t>
  </si>
  <si>
    <t xml:space="preserve">          3) งานสมาชิก PULINET</t>
  </si>
  <si>
    <t>บัตร</t>
  </si>
  <si>
    <r>
      <t xml:space="preserve">กิจกรรมย่อย 2.3 </t>
    </r>
    <r>
      <rPr>
        <sz val="12.5"/>
        <color indexed="10"/>
        <rFont val="TH SarabunPSK"/>
        <family val="2"/>
      </rPr>
      <t>บริการห้องสมุด มุม มสธ.และศูนย์วิทยบริการบัณฑิตศึกษา</t>
    </r>
  </si>
  <si>
    <t xml:space="preserve">           (- ศูนย์บริการการศึกษาเฉพาะกิจ มุม มสธ.    (81 แห่ง)</t>
  </si>
  <si>
    <t xml:space="preserve">           (- ศูนย์วิทยบริการบัณฑิตศึกษา   (2 แห่ง)</t>
  </si>
  <si>
    <r>
      <t xml:space="preserve">กิจกรรมย่อย 2.4  </t>
    </r>
    <r>
      <rPr>
        <sz val="12.5"/>
        <color indexed="10"/>
        <rFont val="TH SarabunPSK"/>
        <family val="2"/>
      </rPr>
      <t>บริการหน่วยงานภายใน</t>
    </r>
  </si>
  <si>
    <r>
      <t xml:space="preserve">          (- จัดหาหนังสือให้แก่นักศึกษาคณาจารย์ในระดับบัณฑิตศึกษา) </t>
    </r>
    <r>
      <rPr>
        <sz val="12.5"/>
        <color indexed="36"/>
        <rFont val="TH SarabunPSK"/>
        <family val="2"/>
      </rPr>
      <t>(เป็นประมาณการตามข้อมูลหลักสูตรที่จะเปิดสอน ส่วนผลการดำเนินงานจะเป็นไปตามข้อมูลที่สาขาขอความอนุเคราะห์มา)</t>
    </r>
  </si>
  <si>
    <t xml:space="preserve">          (- จัดทำข้อมูลบัตรรายการฯ (CIP) สำหรับสิ่งพิมพ์ที่มหาวิทยาลัยจัดพิมพ์)</t>
  </si>
  <si>
    <r>
      <t xml:space="preserve">กิจกรรมย่อย 2.5 </t>
    </r>
    <r>
      <rPr>
        <sz val="12.5"/>
        <color indexed="10"/>
        <rFont val="TH SarabunPSK"/>
        <family val="2"/>
      </rPr>
      <t>เผยแพร่สารสนเทศของมหาวิทยาลัย</t>
    </r>
  </si>
  <si>
    <t xml:space="preserve">        1) สารสนเทศในวาระพิธีพระราชทานปริญญาบัตร</t>
  </si>
  <si>
    <t xml:space="preserve">             (- นำชมห้อง ร.7 แก่บัณฑิต มหาบัณฑิต และผู้สนใจ)</t>
  </si>
  <si>
    <t>คน</t>
  </si>
  <si>
    <t xml:space="preserve">            (- สารสนเทศจดหมายเหตุ)</t>
  </si>
  <si>
    <t xml:space="preserve">            (- สารสนเทศรัชกาลที่ 7 / สุโขทัยศึกษา)</t>
  </si>
  <si>
    <t xml:space="preserve">            (- สารสนเทศการศึกษาทางไกล)</t>
  </si>
  <si>
    <r>
      <t xml:space="preserve">กิจกรรมย่อย 2.6 </t>
    </r>
    <r>
      <rPr>
        <sz val="12.5"/>
        <color indexed="10"/>
        <rFont val="TH SarabunPSK"/>
        <family val="2"/>
      </rPr>
      <t>งานให้การศึกษาผู้ใช้และส่งเสริมการใช้ห้องสมุด</t>
    </r>
  </si>
  <si>
    <t xml:space="preserve">         1) งานการให้การศึกษาผู้ใช้ห้องสมุด</t>
  </si>
  <si>
    <t xml:space="preserve">         2) งานส่งเสริมการใช้ห้องสมุด </t>
  </si>
  <si>
    <t xml:space="preserve">                (• น.บริการสื่อสิ่งพิมพ์)</t>
  </si>
  <si>
    <t xml:space="preserve">                (• น.บริการสื่อสิ่งพิมพ์ต่อเนื่อง)</t>
  </si>
  <si>
    <t>กิจกรรมหลักที่ 3 จัดบริการวัสดุการศึกษาประกอบการเรียนการสอนให้กับ นศ.ป.เอก</t>
  </si>
  <si>
    <t>กิจกรรมหลักที่ 4 โครงการความร่วมมือห้องสมุดวิชาการ</t>
  </si>
  <si>
    <r>
      <t xml:space="preserve">กิจกรรมย่อย 4.1  </t>
    </r>
    <r>
      <rPr>
        <sz val="12.5"/>
        <color indexed="10"/>
        <rFont val="TH SarabunPSK"/>
        <family val="2"/>
      </rPr>
      <t>ความร่วมมือโครงการ ThaiLIS , โครงการพัฒนาห้องสมุดสถาบันอุดมศึกษา  , ความร่วมมือ PULINET)</t>
    </r>
  </si>
  <si>
    <t xml:space="preserve">   4.1.1 ความร่วมมือโครงการ ThaiLIS</t>
  </si>
  <si>
    <t xml:space="preserve">         1) การคัดเลือก/บอกรับฐานข้อมูลอิเล็กทรอนิกส์ (e-Database)</t>
  </si>
  <si>
    <t xml:space="preserve">         2) การพัฒนาฐานข้อมูลสหบรรณานุกรมห้องสมุดมหาวิทยาลัย (Union Catalog : UC)
</t>
  </si>
  <si>
    <t xml:space="preserve">        3) การพัฒนาระบบจัดเก็บเอกสารในรูปอิเล็กทรอนิกส์  (Thai Digital Collection : TDC)</t>
  </si>
  <si>
    <t xml:space="preserve">   4.1.2 ความร่วมมือในคณะกรรมการพัฒนาห้องสมุดสถาบันอุดมศึกษา</t>
  </si>
  <si>
    <t xml:space="preserve">        1) คณะทำงานกลุ่มผู้บริหารห้องสมุดสถาบันอุดมศึกษา</t>
  </si>
  <si>
    <r>
      <t xml:space="preserve">        2) คณะทำงานฝ่ายพัฒนาทรัพยากรสาร</t>
    </r>
    <r>
      <rPr>
        <sz val="12.5"/>
        <color indexed="8"/>
        <rFont val="TH SarabunPSK"/>
        <family val="2"/>
      </rPr>
      <t>นิเทศ</t>
    </r>
  </si>
  <si>
    <t xml:space="preserve">        3) คณะทำงานฝ่ายวิเคราะห์ทรัพยากรสารสนเทศ</t>
  </si>
  <si>
    <t xml:space="preserve">        4) คณะทำงานฝ่ายบริการสารสนเทศ</t>
  </si>
  <si>
    <r>
      <t xml:space="preserve">        5) คณะทำงานฝ่าย</t>
    </r>
    <r>
      <rPr>
        <sz val="12.5"/>
        <rFont val="TH SarabunPSK"/>
        <family val="2"/>
      </rPr>
      <t>วารสารและเอกสาร</t>
    </r>
  </si>
  <si>
    <t xml:space="preserve">        6) คณะทำงานฝ่ายเทคโนโลยีทางการศึกษา</t>
  </si>
  <si>
    <t xml:space="preserve">        7) คณะทำงานฝ่ายเทคโนโลยีสารสนเทศห้องสมุด</t>
  </si>
  <si>
    <t xml:space="preserve">   4.1.3 ความร่วมมือในคณะกรรมการข่ายงานห้องสมุดมหาวิทยาลัยส่วนภูมิภาค (PULINET)</t>
  </si>
  <si>
    <t xml:space="preserve">        1) คณะกรรมการอำนวยการข่ายงานห้องสมุดมหาวิทยาลัยส่วนภูมิภาค (PULINET)</t>
  </si>
  <si>
    <t xml:space="preserve">        2) คณะทำงานบริการ</t>
  </si>
  <si>
    <t xml:space="preserve">        3) คณะทำงานวารสาร</t>
  </si>
  <si>
    <t xml:space="preserve">        4) คณะทำงานเทคโนโลยีสารสนเทศ</t>
  </si>
  <si>
    <t xml:space="preserve">        5) คณะทำงานข้อมูลท้องถิ่น   </t>
  </si>
  <si>
    <t xml:space="preserve">        6) คณะทำงานพัฒนาคุณภาพมาตรฐานการดำเนินงานห้องสมุด</t>
  </si>
  <si>
    <t>ก 2.3.2</t>
  </si>
  <si>
    <r>
      <t xml:space="preserve">โครงการที่ 1  โครงการพัฒนาห้องสมุดดิจิทัล  
</t>
    </r>
    <r>
      <rPr>
        <b/>
        <u/>
        <sz val="12.5"/>
        <color indexed="8"/>
        <rFont val="TH SarabunPSK"/>
        <family val="2"/>
      </rPr>
      <t xml:space="preserve">(ก  2.3.2) </t>
    </r>
    <r>
      <rPr>
        <b/>
        <sz val="12.5"/>
        <color indexed="8"/>
        <rFont val="TH SarabunPSK"/>
        <family val="2"/>
      </rPr>
      <t xml:space="preserve">  (เงินรายได้ + เงินคงคลัง)</t>
    </r>
  </si>
  <si>
    <t>ผลผลิตที่ 1 การพัฒนาห้องสมุดดิจิทัล</t>
  </si>
  <si>
    <t xml:space="preserve">ตัวชี้วัด  : เชิงปริมาณ </t>
  </si>
  <si>
    <t>1. จำนวนฐานข้อมูล  เว็บไซต์  และนิทรรศการออนไลน์ที่พัฒนาใหม่</t>
  </si>
  <si>
    <t>ฐานข้อมูล/เว็บ/เรื่อง</t>
  </si>
  <si>
    <t xml:space="preserve">3. จำนวนระเบียนรายการเอกสารจดหมายเหตุมหาวิทยาลัยทางอิเล็กทรอนิกส์ที่จัดทำได้
 </t>
  </si>
  <si>
    <t>กิจกรรมหลักที่ 1 การพัฒนาฐานข้อมูล เว็บไซต์ และนิทรรศการออนไลน์</t>
  </si>
  <si>
    <t xml:space="preserve">   1.1 พัฒนาฐานข้อมูล เว็บไซต์ และนิทรรศการออนไลน์ (ใหม่)</t>
  </si>
  <si>
    <t>ระบบ/เว็บไซต์/เรื่อง</t>
  </si>
  <si>
    <t>ระบบ</t>
  </si>
  <si>
    <t>เว็บไซต์</t>
  </si>
  <si>
    <t xml:space="preserve">         1) ฐานข้อมูลสารสนเทศดิจิทัลพระบาทสมเด็จพระปกเกล้าเจ้าอยู่หัวฯ</t>
  </si>
  <si>
    <t xml:space="preserve">         2) ฐานข้อมูลสารสนเทศดิจิทัลศาสตราจารย์ ดร.วิจิตร ศรีสอ้าน</t>
  </si>
  <si>
    <t xml:space="preserve">         3) ฐานข้อมูลสารสนเทศคลังปัญญา ตำรา มสธ. (ใหม่)</t>
  </si>
  <si>
    <t xml:space="preserve">         4) ฐานข้อมูลสารสนเทศดิจิทัลวิทยานิพนธ์บัณฑิตศึกษา มสธ. ในระบบ TDC</t>
  </si>
  <si>
    <t xml:space="preserve">         5) ฐานข้อมูลสารสนเทศดิจิทัลบทความวารสาร มสธ. ในระบบ TDC</t>
  </si>
  <si>
    <t>หน้า</t>
  </si>
  <si>
    <r>
      <t xml:space="preserve">               (</t>
    </r>
    <r>
      <rPr>
        <sz val="12.5"/>
        <color indexed="8"/>
        <rFont val="TH SarabunPSK"/>
        <family val="2"/>
      </rPr>
      <t>•  ศูนย์เทคโนฯ )</t>
    </r>
  </si>
  <si>
    <t xml:space="preserve">               (•  สารสนเทศ ร.7) </t>
  </si>
  <si>
    <t>รายการ/ครั้ง</t>
  </si>
  <si>
    <t>รายการ</t>
  </si>
  <si>
    <t>≥ 20</t>
  </si>
  <si>
    <t xml:space="preserve">   1.3 พัฒนาสารสนเทศดิจิทัลในระบบ e-Reserves</t>
  </si>
  <si>
    <t xml:space="preserve">         - จัดทำระเบียนรายการเอกสารจดหมายเหตุทางอิเล็กทรอนิกส์</t>
  </si>
  <si>
    <t xml:space="preserve">   1.5 พัฒนาระบบสืบค้นเอกสารจดหมายเหตุทางอิเล็กทรอนิกส์</t>
  </si>
  <si>
    <t xml:space="preserve">        - (ศูนย์เทคโนฯ : ทุกช่องทางยกเว้นฐานข้อมูลออนไลน์)</t>
  </si>
  <si>
    <t xml:space="preserve">   2.1 แผน/โครงการและงบประมาณ</t>
  </si>
  <si>
    <t xml:space="preserve">        1. จัดทำแผน/โครงการและงบประมาณประจำปี</t>
  </si>
  <si>
    <t>ครั้ง/ฉบับ</t>
  </si>
  <si>
    <t xml:space="preserve">   2.2 คำรับรองฯ และการประเมินผลการปฏิบัติราชการประจำปี</t>
  </si>
  <si>
    <t xml:space="preserve">        1. จัดทำคำรับรองฯ</t>
  </si>
  <si>
    <t xml:space="preserve">        2. รายงานการประเมินผลตามคำรับรองฯ รอบ 6 , 9 , 12 เดือน</t>
  </si>
  <si>
    <t xml:space="preserve">   2.3 รายงานการประกันคุณภาพการศึกษาของหน่วยงาน</t>
  </si>
  <si>
    <t xml:space="preserve">   2.4 ระบบควบคุมภายในและบริหารความเสี่ยง</t>
  </si>
  <si>
    <t xml:space="preserve">        1. ทำแผนบริหารความเสี่ยงและระบบควบคุมภายใน</t>
  </si>
  <si>
    <t xml:space="preserve">        2. รายงานผลการดำเนินงานตามแผนบริหารความเสี่ยงและควบคุมภายใน</t>
  </si>
  <si>
    <t xml:space="preserve">   2.5 การจัดการความรู้</t>
  </si>
  <si>
    <t xml:space="preserve">        1 ดำเนินการจัดการความรู้ตามเกณฑ์มาตรฐาน สกอ.</t>
  </si>
  <si>
    <t xml:space="preserve">   2.6 จัดทำข้อมูลการประเมินผลการพิจารณาเลื่อนเงินเดือนประจำปี</t>
  </si>
  <si>
    <t xml:space="preserve">   2.7 ควบคุมงบประมาณ และเบิกจ่ายงบประมาณ</t>
  </si>
  <si>
    <t xml:space="preserve">            -  การให้การศึกษาค้นคว้า/การใช้ห้องสมุดตามกิจกรรมมหาวิทยาลัย (อบรมเข้มชุดวิชาประสบการณ์วิชาชีพ ,  สัมมนาเข้ม วพ./ดุษฎีนิพนธ์ , ปฐมนิเทศนักศึกษาใหม่ ระดับบัณฑิตศึกษา)</t>
  </si>
  <si>
    <t xml:space="preserve">            -  การให้การศึกษาค้นคว้า/การใช้ห้องสมุดเป็นรายบุคคล/กลุ่ม ณ จุดบริการ)</t>
  </si>
  <si>
    <r>
      <t xml:space="preserve">          2) วารสาร    </t>
    </r>
    <r>
      <rPr>
        <sz val="12.5"/>
        <color indexed="8"/>
        <rFont val="TH SarabunPSK"/>
        <family val="2"/>
      </rPr>
      <t>(ส่วนกลาง 480 , ศวน. 120 ชื่อเรื่อง)  (นับซ้ำ)</t>
    </r>
  </si>
  <si>
    <t xml:space="preserve">                (• น.บริการสื่อโสตทัศน์)</t>
  </si>
  <si>
    <r>
      <t xml:space="preserve">กิจกรรมย่อย 4.3 </t>
    </r>
    <r>
      <rPr>
        <sz val="12.5"/>
        <color indexed="10"/>
        <rFont val="TH SarabunPSK"/>
        <family val="2"/>
      </rPr>
      <t xml:space="preserve">กิจกรรมความร่วมมือกับเครือข่ายบริการห้องสมุดของ มสธ. </t>
    </r>
  </si>
  <si>
    <r>
      <t xml:space="preserve">กิจกรรมย่อย 4.2 </t>
    </r>
    <r>
      <rPr>
        <sz val="12.5"/>
        <color indexed="10"/>
        <rFont val="TH SarabunPSK"/>
        <family val="2"/>
      </rPr>
      <t xml:space="preserve">กิจกรรมความร่วมมือกับหน่วยงานภายนอก  เช่น      กรมราชทัณฑ์ </t>
    </r>
  </si>
  <si>
    <t xml:space="preserve">         1)  สำรวจและจำหน่ายออกหนังสือชั้นปิด (น.จัดหา)</t>
  </si>
  <si>
    <r>
      <t xml:space="preserve">กิจกรรมย่อย 2.2 </t>
    </r>
    <r>
      <rPr>
        <sz val="12.5"/>
        <color indexed="10"/>
        <rFont val="TH SarabunPSK"/>
        <family val="2"/>
      </rPr>
      <t>บริการระหว่างห้องสมุด</t>
    </r>
  </si>
  <si>
    <t xml:space="preserve">             1.4) บัญชีรายการเอกสารจดหมายเหตุรัชกาลที่ 7  </t>
  </si>
  <si>
    <t>กลุ่ม</t>
  </si>
  <si>
    <t xml:space="preserve">             1.3) บัญชีคุมแฟ้มเอกสารจดหมายเหตุมหาวิทยาลัย </t>
  </si>
  <si>
    <t xml:space="preserve">                  (• เอกสารจดหมายเหตุมหาวิทยาลัย)</t>
  </si>
  <si>
    <t xml:space="preserve">                  (• สารสนเทศ ศ.ดร.วิจิตร)   </t>
  </si>
  <si>
    <r>
      <t xml:space="preserve">กิจกรรมย่อย 1.4  </t>
    </r>
    <r>
      <rPr>
        <sz val="12.5"/>
        <color indexed="10"/>
        <rFont val="TH SarabunPSK"/>
        <family val="2"/>
      </rPr>
      <t xml:space="preserve">สำรวจและจำหน่ายออกทรัพยากรสารสนเทศ  </t>
    </r>
  </si>
  <si>
    <t xml:space="preserve">                (• จดหมายเหตุ)</t>
  </si>
  <si>
    <t xml:space="preserve">        2) เผยแพร่สารสนเทศในช่องทางต่างๆ </t>
  </si>
  <si>
    <t xml:space="preserve">            2.1)  การจัดทำสื่อประชาสัมพันธ์</t>
  </si>
  <si>
    <t xml:space="preserve">            2.2)  จัดนิทรรศการ</t>
  </si>
  <si>
    <t xml:space="preserve">            2.3)  แนะนำทรัพยากรสารสนเทศ</t>
  </si>
  <si>
    <t xml:space="preserve">            2.4)  นำชมห้องพระบาทสมเด็จพระปกเกล้าฯ</t>
  </si>
  <si>
    <t xml:space="preserve">      2) จัดสื่อการศึกษาทดแทน มุม มสธ.ที่ประสบอุทกภัยและปรับปรุง
ห้องสมุดใหม่ 4 แห่ง : อ่างทอง ปทุมธานี ลพบุรี กทม.(ภาษีเจริญ)</t>
  </si>
  <si>
    <t>แห่ง</t>
  </si>
  <si>
    <r>
      <t xml:space="preserve">    </t>
    </r>
    <r>
      <rPr>
        <sz val="12.5"/>
        <rFont val="TH SarabunPSK"/>
        <family val="2"/>
      </rPr>
      <t xml:space="preserve">  1) นิเทศงาน มุม มสธ. 2 ครั้ง</t>
    </r>
  </si>
  <si>
    <t xml:space="preserve">   1.2 พัฒนาสารสนเทศดิจิทัลในระบบห้องสมุดดิจิทัลจาก 5 ฐานข้อมูล</t>
  </si>
  <si>
    <t xml:space="preserve">         4) จัดทำนิทรรศการออนไลน์</t>
  </si>
  <si>
    <t xml:space="preserve">                  (• น.ห้องสมุดสาขา) ชุดวิชา (19,100) + หนังสืออ่านประกอบ (2,484)</t>
  </si>
  <si>
    <t xml:space="preserve">               (• น.จัดหาฯ) แนะนำหนังสือใหม่บนเว็บเพจ</t>
  </si>
  <si>
    <t xml:space="preserve">         2)  สำรวจและจำหน่ายออกวิทยานิพนธ์ที่ไม่มีการใช้งาน 
(น.บริการสื่อสิ่งพิมพ์)</t>
  </si>
  <si>
    <r>
      <t xml:space="preserve">              (•  บริการสื่อสิ่งพิมพ์   (walk in , โทรศัพท์ ,โทรสาร , e-mail)</t>
    </r>
    <r>
      <rPr>
        <sz val="12.5"/>
        <color rgb="FF00B0F0"/>
        <rFont val="TH SarabunPSK"/>
        <family val="2"/>
      </rPr>
      <t xml:space="preserve"> </t>
    </r>
  </si>
  <si>
    <t xml:space="preserve">        - (น.บริการสื่อสิ่งพิมพ์ :  เฉพาะฐานข้อมูลออนไลน์)</t>
  </si>
  <si>
    <t xml:space="preserve">                   ประชาสัมพันธ์ข่าวบริการ (เว็บห้องสมุด อีเมล์ โทรศัพท์ SMS)</t>
  </si>
  <si>
    <r>
      <t xml:space="preserve">  3.1 จัดหา จัดทำและบริการนำส่งวัสดุการศึกษาประกอบการเรียนการสอนให้กับนักศึกษาปริญญาเอก  </t>
    </r>
    <r>
      <rPr>
        <sz val="12.5"/>
        <color rgb="FF0070C0"/>
        <rFont val="TH SarabunPSK"/>
        <family val="2"/>
      </rPr>
      <t xml:space="preserve"> (สำรวจ นศ.ป.เอก สมัครภาค 1/55 = 91 คน + นศ. เดิมที่ลงทะเบียนเรียนและลาพัก = 165 คน รวม </t>
    </r>
    <r>
      <rPr>
        <u/>
        <sz val="12.5"/>
        <color rgb="FF0070C0"/>
        <rFont val="TH SarabunPSK"/>
        <family val="2"/>
      </rPr>
      <t>256</t>
    </r>
    <r>
      <rPr>
        <sz val="12.5"/>
        <color rgb="FF0070C0"/>
        <rFont val="TH SarabunPSK"/>
        <family val="2"/>
      </rPr>
      <t xml:space="preserve"> คน)</t>
    </r>
  </si>
  <si>
    <r>
      <t xml:space="preserve">กิจกรรมย่อย 2.7 </t>
    </r>
    <r>
      <rPr>
        <sz val="12.5"/>
        <color indexed="10"/>
        <rFont val="TH SarabunPSK"/>
        <family val="2"/>
      </rPr>
      <t>งานสำรวจความพึงพอใจผู้รับบริการห้องสมุด</t>
    </r>
  </si>
  <si>
    <t xml:space="preserve">        1) สำรวจความพึงพอใจของผู้รับบริการห้องสมุด</t>
  </si>
  <si>
    <t xml:space="preserve">        2) สำรวจความพึงพอใจของบรรณารักษ์ มุม มสธ. ต่อการดำเนินงานของ สบ.</t>
  </si>
  <si>
    <t xml:space="preserve">         1) พัฒนาระบบฐานข้อมูล การปฏิบัติงานและให้บริการสารสนเทศห้องสมุด  (ระบบการรายงานผลการให้บริการสารสนเทศของ ศวน.  และบทเรียนด้วยตนเองออนไลน์ด้านห้องสมุด)</t>
  </si>
  <si>
    <t xml:space="preserve">         3) พัฒนาเว็บไซต์  (เว็บไซต์ห้องสมุดภาคภาษาอังกฤษ , มัลติมีเดียห้องสมุด , เว็บองค์กรและบุคลากร สบ.,  เว็บบอร์ดห้องสมุด , เว็บนำเสนอสารสนเทศ IT Tip &amp; Trick)</t>
  </si>
  <si>
    <t xml:space="preserve">         2) พัฒนาสื่อสังคมออนไลน์เพื่อการบริการห้องสมุด  (ระบบบริการสารสนเทศห้องสมุดด้วย Web Applications) </t>
  </si>
  <si>
    <t>บทความ-
ชื่อเรื่อง</t>
  </si>
  <si>
    <t xml:space="preserve">1. ร้อยละของจำนวนทรัพยากรสารสนเทศใหม่เมื่อเทียบกับเป้าหมาย 
(หนังสือ วารสาร สื่อ-โสตทัศน์ สื่ออิเล็กทรอนิกส์ สื่อลักษณะพิเศษ)    (เป้าหมาย 46412 ชื่อเรื่อง-เล่ม-แผ่น-ตลับ-ฐาน-แฟ้ม) (นับสะสม)           </t>
  </si>
  <si>
    <t>2. ร้อยละของจำนวนระเบียนที่จัดทำเป็นเครื่องมือช่วยค้นทรัพยากร สารสนเทศในฐานข้อมูลห้องสมุดออนไลน์ (Clas01 และ Clas02) 
(เป้าหมาย  8642 ระเบียน)  (นับสะสม)</t>
  </si>
  <si>
    <t>2. ร้อยละของจำนวนระเบียนสารสนเทศดิจิทัลที่จัดทำในระบบห้องสมุดดิจิทัล  (เป้าหมาย 1010 ระเบียน)</t>
  </si>
  <si>
    <t xml:space="preserve">         1)  จัดทำระเบียนบรรณานุกรม</t>
  </si>
  <si>
    <t>4. ร้อยละของจำนวนผู้ใช้บริการสารสนเทศในระบบ  e-Library  
( เป้าหมาย 296400 ราย)  (นับซ้ำ)</t>
  </si>
  <si>
    <t xml:space="preserve">              (•  ศูนย์เทคโนโลยีบรรณสารสนเทศ : ระบบ e-Library))  </t>
  </si>
  <si>
    <t>3. ร้อยละของจำนวนผู้ใช้ห้องสมุดทุกช่องทางเมื่อเทียบกับเป้าหมาย  (เป้าหมาย 418050 ราย) (นับซ้ำ)  (นับสะสม)</t>
  </si>
  <si>
    <t xml:space="preserve">   1.4 แปลงสารสนเทศให้เป็นสารสนเทศดิจิทัล</t>
  </si>
  <si>
    <r>
      <t xml:space="preserve">กิจกรรมหลักที่ 2: </t>
    </r>
    <r>
      <rPr>
        <sz val="12.5"/>
        <color indexed="10"/>
        <rFont val="TH SarabunPSK"/>
        <family val="2"/>
      </rPr>
      <t>จัดหา บำรุงรักษาครุภัณฑ์และโปรแกรมคอมพิวเตอร์</t>
    </r>
  </si>
  <si>
    <t>กิจกรรมหลักที่ 3 ให้บริการผู้ใช้ พัฒนาบุคลากรและสำรวจความพึงพอใจการใช้บริการ</t>
  </si>
  <si>
    <t xml:space="preserve">   2.1 จัดหาครุภัณฑ์คอมพิวเตอร์ โปรแกรมและอุปกรณ์</t>
  </si>
  <si>
    <t xml:space="preserve">   2.2 บำรุงรักษาระบบห้องสมุดอัตโนมัติ และระบบเครือข่ายคอมพิวเตอร์</t>
  </si>
  <si>
    <t xml:space="preserve">  2.3  แก้ไขปัญหา บำรุงรักษาครุภัณฑ์และอุปกรณ์คอมพิวเตอร์</t>
  </si>
  <si>
    <t xml:space="preserve">   3.1 ให้บริการผู้ใช้บริการสารสนเทศในระบบ e-library</t>
  </si>
  <si>
    <t xml:space="preserve">   3.2 พัฒนาบุคลากรให้มีความรู้และทักษะด้านเทคโนโลยีสารสนเทศและเทคโนโลยีสมัยใหม่</t>
  </si>
  <si>
    <t xml:space="preserve">   3.3 ประเมินความพึงพอใจผู้ใช้บริการระบบ e-Library</t>
  </si>
  <si>
    <t>Key In</t>
  </si>
  <si>
    <t>r 47</t>
  </si>
  <si>
    <t>r 24+25</t>
  </si>
  <si>
    <t>r 18+19</t>
  </si>
  <si>
    <t>r 27+28+29</t>
  </si>
  <si>
    <t xml:space="preserve"> r 17+22+23+26+32+33+34</t>
  </si>
  <si>
    <t>r 37+38+39</t>
  </si>
  <si>
    <t>r 41+42</t>
  </si>
  <si>
    <t>r 45+46</t>
  </si>
  <si>
    <t>r 48</t>
  </si>
  <si>
    <t>r 51+52+53</t>
  </si>
  <si>
    <t>r 69+70+71</t>
  </si>
  <si>
    <t>r 68+72</t>
  </si>
  <si>
    <t>r 76+77</t>
  </si>
  <si>
    <t>r 75+78</t>
  </si>
  <si>
    <t>r 82+83</t>
  </si>
  <si>
    <t>r 81+84+85</t>
  </si>
  <si>
    <t>r 87+88+89+90</t>
  </si>
  <si>
    <t>r 67+73+74+79+86</t>
  </si>
  <si>
    <t>r 66*100/46412</t>
  </si>
  <si>
    <t>r 94+95</t>
  </si>
  <si>
    <t>r 97+98</t>
  </si>
  <si>
    <t>r 99+100</t>
  </si>
  <si>
    <t>r 93+96+101+102</t>
  </si>
  <si>
    <t>r 105+106</t>
  </si>
  <si>
    <t>r 109+110</t>
  </si>
  <si>
    <t>r 112+113</t>
  </si>
  <si>
    <t>r 115+116+117+118</t>
  </si>
  <si>
    <t>r 104+107+108+111+114</t>
  </si>
  <si>
    <t>r (93+96)*100/8642</t>
  </si>
  <si>
    <t>r 120+121+122</t>
  </si>
  <si>
    <t>r 123+124</t>
  </si>
  <si>
    <t>r 126+127</t>
  </si>
  <si>
    <t>r 131+132+133</t>
  </si>
  <si>
    <t>r 130*100/418050</t>
  </si>
  <si>
    <t>r 136+137</t>
  </si>
  <si>
    <t>r 139+140+141+142</t>
  </si>
  <si>
    <t>r 144+145+146+147+148</t>
  </si>
  <si>
    <t>r 151+152</t>
  </si>
  <si>
    <t>r 158+159</t>
  </si>
  <si>
    <t>r 161+162</t>
  </si>
  <si>
    <t>r 167+168+169</t>
  </si>
  <si>
    <t>r 173+175</t>
  </si>
  <si>
    <t>r 174+176</t>
  </si>
  <si>
    <t>r 179+180</t>
  </si>
  <si>
    <t>r 182+183</t>
  </si>
  <si>
    <t xml:space="preserve">                   แสดงหนังสือใหม่ หนังสือที่น่าสนใจ </t>
  </si>
  <si>
    <t xml:space="preserve">                (• น.บริการสื่อสิ่งพิมพ์) 
                 </t>
  </si>
  <si>
    <t>r 186+187</t>
  </si>
  <si>
    <t>r 185+188+189+190</t>
  </si>
  <si>
    <t>r 193+194</t>
  </si>
  <si>
    <t>r 196</t>
  </si>
  <si>
    <t>r 199+203+211</t>
  </si>
  <si>
    <t>r 200+201+202</t>
  </si>
  <si>
    <t>r 204+205+206+207+208+209+210</t>
  </si>
  <si>
    <t>r 212+213+214+215+216+217</t>
  </si>
  <si>
    <t>r 236+237+238+239</t>
  </si>
  <si>
    <t>r 235</t>
  </si>
  <si>
    <t>r 241+242+243+244+245</t>
  </si>
  <si>
    <t>r 240*100/1010</t>
  </si>
  <si>
    <t>r 248+249</t>
  </si>
  <si>
    <t>r 251</t>
  </si>
  <si>
    <t>r 250</t>
  </si>
  <si>
    <t>r 253+254+255</t>
  </si>
  <si>
    <t>r 258+259</t>
  </si>
  <si>
    <t>r 257*100/296400</t>
  </si>
  <si>
    <t>ข้อมูล ณ 16 ต.ค.55</t>
  </si>
  <si>
    <t>ทำได้</t>
  </si>
  <si>
    <t>เป้าหมายกองแผนทั้งปี</t>
  </si>
  <si>
    <t xml:space="preserve">   สำนัก     ทำได้ทั้งปี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</si>
  <si>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</si>
  <si>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</si>
  <si>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</si>
  <si>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</si>
  <si>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</si>
  <si>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</si>
  <si>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</si>
  <si>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</si>
  <si>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</si>
  <si>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ส.ค.</t>
  </si>
  <si>
    <t>ก.ย.</t>
  </si>
  <si>
    <t>สล</t>
  </si>
  <si>
    <t>จัดหาฯ</t>
  </si>
  <si>
    <t>สาขา</t>
  </si>
  <si>
    <t>วารสาร</t>
  </si>
  <si>
    <t>สื่อโสตฯ</t>
  </si>
  <si>
    <t>สนเทศ</t>
  </si>
  <si>
    <t>วิเคราะห์ฯ</t>
  </si>
  <si>
    <t>สื่อสิ่งพิมพ์</t>
  </si>
  <si>
    <t>ศูนย์ฯ</t>
  </si>
  <si>
    <t>สื่อโสตทัศน์</t>
  </si>
  <si>
    <t>สล.</t>
  </si>
  <si>
    <t>สิ่อสิ่งพิมพ์</t>
  </si>
  <si>
    <t>ศูนย์</t>
  </si>
  <si>
    <t>r 80</t>
  </si>
  <si>
    <t>ของหน่วยงาน.......สำนักงานเลขานุการ...........</t>
  </si>
  <si>
    <t xml:space="preserve">        2. รายงานผลการดำเนินงานตามแผนปฏิบัติราชการประจำปี ภายในวันที่ 5 ของทุกเดือน (AE)</t>
  </si>
  <si>
    <t>ก.ค.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</si>
</sst>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b/>
      <sz val="16"/>
      <name val="TH SarabunPSK"/>
      <family val="2"/>
    </font>
    <font>
      <sz val="12.5"/>
      <color indexed="8"/>
      <name val="TH SarabunPSK"/>
      <family val="2"/>
    </font>
    <font>
      <b/>
      <sz val="12.5"/>
      <name val="TH SarabunPSK"/>
      <family val="2"/>
    </font>
    <font>
      <b/>
      <sz val="12.5"/>
      <color rgb="FF0000CC"/>
      <name val="TH SarabunPSK"/>
      <family val="2"/>
    </font>
    <font>
      <b/>
      <sz val="12.5"/>
      <color indexed="8"/>
      <name val="TH SarabunPSK"/>
      <family val="2"/>
    </font>
    <font>
      <sz val="12.5"/>
      <name val="TH SarabunPSK"/>
      <family val="2"/>
    </font>
    <font>
      <b/>
      <sz val="12.5"/>
      <color rgb="FF0000FF"/>
      <name val="TH SarabunPSK"/>
      <family val="2"/>
    </font>
    <font>
      <sz val="11"/>
      <color theme="1"/>
      <name val="Tahoma"/>
      <family val="2"/>
      <scheme val="minor"/>
    </font>
    <font>
      <sz val="11"/>
      <color indexed="8"/>
      <name val="Calibri"/>
      <family val="2"/>
      <charset val="222"/>
    </font>
    <font>
      <sz val="10"/>
      <name val="Arial"/>
      <family val="2"/>
    </font>
    <font>
      <sz val="11"/>
      <color theme="1"/>
      <name val="Tahoma"/>
      <family val="2"/>
      <charset val="222"/>
    </font>
    <font>
      <sz val="12"/>
      <color indexed="12"/>
      <name val="AngsanaUPC"/>
      <family val="1"/>
      <charset val="222"/>
    </font>
    <font>
      <b/>
      <sz val="12.5"/>
      <color indexed="12"/>
      <name val="TH SarabunPSK"/>
      <family val="2"/>
    </font>
    <font>
      <sz val="12.5"/>
      <color rgb="FFFF0000"/>
      <name val="TH SarabunPSK"/>
      <family val="2"/>
    </font>
    <font>
      <i/>
      <sz val="12.5"/>
      <name val="TH SarabunPSK"/>
      <family val="2"/>
    </font>
    <font>
      <b/>
      <sz val="12.5"/>
      <color rgb="FF0070C0"/>
      <name val="TH SarabunPSK"/>
      <family val="2"/>
    </font>
    <font>
      <sz val="12.5"/>
      <color theme="1"/>
      <name val="TH SarabunPSK"/>
      <family val="2"/>
    </font>
    <font>
      <sz val="12.5"/>
      <color rgb="FF0000FF"/>
      <name val="TH SarabunPSK"/>
      <family val="2"/>
    </font>
    <font>
      <sz val="12.5"/>
      <color theme="0" tint="-0.249977111117893"/>
      <name val="TH SarabunPSK"/>
      <family val="2"/>
    </font>
    <font>
      <b/>
      <sz val="12.5"/>
      <color theme="1"/>
      <name val="TH SarabunPSK"/>
      <family val="2"/>
    </font>
    <font>
      <b/>
      <sz val="12.5"/>
      <color rgb="FFFF0000"/>
      <name val="TH SarabunPSK"/>
      <family val="2"/>
    </font>
    <font>
      <sz val="12.5"/>
      <color indexed="10"/>
      <name val="TH SarabunPSK"/>
      <family val="2"/>
    </font>
    <font>
      <i/>
      <sz val="12.5"/>
      <color theme="1"/>
      <name val="TH SarabunPSK"/>
      <family val="2"/>
    </font>
    <font>
      <sz val="11"/>
      <color indexed="10"/>
      <name val="Angsana New"/>
      <family val="1"/>
    </font>
    <font>
      <sz val="12.5"/>
      <color indexed="36"/>
      <name val="TH SarabunPSK"/>
      <family val="2"/>
    </font>
    <font>
      <b/>
      <sz val="12.5"/>
      <color rgb="FF3B33D9"/>
      <name val="TH SarabunPSK"/>
      <family val="2"/>
    </font>
    <font>
      <b/>
      <u/>
      <sz val="12.5"/>
      <color indexed="8"/>
      <name val="TH SarabunPSK"/>
      <family val="2"/>
    </font>
    <font>
      <sz val="12.5"/>
      <color theme="0" tint="-0.14999847407452621"/>
      <name val="TH SarabunPSK"/>
      <family val="2"/>
    </font>
    <font>
      <sz val="12.5"/>
      <color theme="1"/>
      <name val="Tahoma"/>
      <family val="2"/>
      <charset val="222"/>
      <scheme val="minor"/>
    </font>
    <font>
      <sz val="16"/>
      <color theme="1"/>
      <name val="Tahoma"/>
      <family val="2"/>
      <charset val="222"/>
      <scheme val="minor"/>
    </font>
    <font>
      <sz val="12.5"/>
      <name val="Tahoma"/>
      <family val="2"/>
      <charset val="222"/>
      <scheme val="minor"/>
    </font>
    <font>
      <sz val="10"/>
      <color theme="1"/>
      <name val="TH SarabunPSK"/>
      <family val="2"/>
    </font>
    <font>
      <sz val="12.5"/>
      <color rgb="FF00B0F0"/>
      <name val="TH SarabunPSK"/>
      <family val="2"/>
    </font>
    <font>
      <sz val="12.5"/>
      <color rgb="FF0070C0"/>
      <name val="TH SarabunPSK"/>
      <family val="2"/>
    </font>
    <font>
      <u/>
      <sz val="12.5"/>
      <color rgb="FF0070C0"/>
      <name val="TH SarabunPSK"/>
      <family val="2"/>
    </font>
    <font>
      <sz val="16"/>
      <color theme="1"/>
      <name val="TH SarabunPSK"/>
      <family val="2"/>
    </font>
    <font>
      <sz val="10"/>
      <color rgb="FFFF0000"/>
      <name val="TH SarabunPSK"/>
      <family val="2"/>
    </font>
    <font>
      <sz val="12.5"/>
      <color rgb="FF00B05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theme="1"/>
      </bottom>
      <diagonal/>
    </border>
    <border>
      <left style="thin">
        <color theme="1"/>
      </left>
      <right style="thin">
        <color theme="1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hair">
        <color theme="1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hair">
        <color theme="1"/>
      </top>
      <bottom style="hair">
        <color theme="1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theme="1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3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2" fillId="0" borderId="0"/>
    <xf numFmtId="0" fontId="1" fillId="0" borderId="0"/>
    <xf numFmtId="0" fontId="13" fillId="0" borderId="0"/>
    <xf numFmtId="0" fontId="11" fillId="0" borderId="0"/>
    <xf numFmtId="0" fontId="14" fillId="0" borderId="24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79">
    <xf numFmtId="0" fontId="0" fillId="0" borderId="0" xfId="0"/>
    <xf numFmtId="0" fontId="5" fillId="0" borderId="3" xfId="1" applyFont="1" applyBorder="1" applyAlignment="1">
      <alignment horizontal="centerContinuous" vertical="center"/>
    </xf>
    <xf numFmtId="0" fontId="5" fillId="0" borderId="3" xfId="1" applyFont="1" applyBorder="1" applyAlignment="1">
      <alignment horizontal="centerContinuous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right"/>
    </xf>
    <xf numFmtId="0" fontId="5" fillId="0" borderId="9" xfId="1" applyFont="1" applyBorder="1" applyAlignment="1">
      <alignment horizontal="right" vertical="center"/>
    </xf>
    <xf numFmtId="0" fontId="6" fillId="0" borderId="9" xfId="1" applyFont="1" applyBorder="1" applyAlignment="1">
      <alignment horizontal="centerContinuous" vertical="top"/>
    </xf>
    <xf numFmtId="0" fontId="5" fillId="0" borderId="9" xfId="1" applyFont="1" applyBorder="1" applyAlignment="1">
      <alignment horizontal="centerContinuous" vertical="top"/>
    </xf>
    <xf numFmtId="0" fontId="5" fillId="0" borderId="10" xfId="1" applyFont="1" applyBorder="1" applyAlignment="1">
      <alignment horizontal="centerContinuous" vertical="top"/>
    </xf>
    <xf numFmtId="0" fontId="15" fillId="2" borderId="25" xfId="0" applyNumberFormat="1" applyFont="1" applyFill="1" applyBorder="1" applyAlignment="1">
      <alignment vertical="top" wrapText="1"/>
    </xf>
    <xf numFmtId="0" fontId="15" fillId="0" borderId="15" xfId="0" applyNumberFormat="1" applyFont="1" applyFill="1" applyBorder="1" applyAlignment="1">
      <alignment vertical="top" wrapText="1"/>
    </xf>
    <xf numFmtId="0" fontId="4" fillId="0" borderId="15" xfId="0" applyNumberFormat="1" applyFont="1" applyFill="1" applyBorder="1" applyAlignment="1">
      <alignment vertical="top" wrapText="1"/>
    </xf>
    <xf numFmtId="0" fontId="5" fillId="0" borderId="4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vertical="top" wrapText="1"/>
    </xf>
    <xf numFmtId="0" fontId="8" fillId="0" borderId="15" xfId="0" applyNumberFormat="1" applyFont="1" applyFill="1" applyBorder="1" applyAlignment="1">
      <alignment vertical="top" wrapText="1"/>
    </xf>
    <xf numFmtId="0" fontId="16" fillId="0" borderId="15" xfId="0" applyNumberFormat="1" applyFont="1" applyFill="1" applyBorder="1" applyAlignment="1">
      <alignment vertical="top" wrapText="1"/>
    </xf>
    <xf numFmtId="0" fontId="17" fillId="0" borderId="15" xfId="0" applyNumberFormat="1" applyFont="1" applyFill="1" applyBorder="1" applyAlignment="1">
      <alignment vertical="top" wrapText="1"/>
    </xf>
    <xf numFmtId="0" fontId="8" fillId="0" borderId="13" xfId="0" applyNumberFormat="1" applyFont="1" applyFill="1" applyBorder="1" applyAlignment="1">
      <alignment vertical="top" wrapText="1"/>
    </xf>
    <xf numFmtId="0" fontId="18" fillId="2" borderId="5" xfId="0" applyNumberFormat="1" applyFont="1" applyFill="1" applyBorder="1" applyAlignment="1">
      <alignment horizontal="left" vertical="top" wrapText="1"/>
    </xf>
    <xf numFmtId="0" fontId="9" fillId="0" borderId="15" xfId="0" applyNumberFormat="1" applyFont="1" applyFill="1" applyBorder="1" applyAlignment="1">
      <alignment vertical="top" wrapText="1"/>
    </xf>
    <xf numFmtId="0" fontId="5" fillId="0" borderId="15" xfId="0" applyNumberFormat="1" applyFont="1" applyFill="1" applyBorder="1" applyAlignment="1">
      <alignment vertical="top" wrapText="1"/>
    </xf>
    <xf numFmtId="0" fontId="20" fillId="0" borderId="4" xfId="0" applyNumberFormat="1" applyFont="1" applyFill="1" applyBorder="1" applyAlignment="1">
      <alignment vertical="top" wrapText="1"/>
    </xf>
    <xf numFmtId="0" fontId="22" fillId="0" borderId="26" xfId="0" applyNumberFormat="1" applyFont="1" applyFill="1" applyBorder="1" applyAlignment="1">
      <alignment vertical="top" wrapText="1"/>
    </xf>
    <xf numFmtId="0" fontId="23" fillId="0" borderId="27" xfId="0" applyNumberFormat="1" applyFont="1" applyFill="1" applyBorder="1" applyAlignment="1">
      <alignment vertical="top" wrapText="1"/>
    </xf>
    <xf numFmtId="0" fontId="19" fillId="0" borderId="27" xfId="0" applyNumberFormat="1" applyFont="1" applyFill="1" applyBorder="1" applyAlignment="1">
      <alignment vertical="top" wrapText="1"/>
    </xf>
    <xf numFmtId="0" fontId="25" fillId="0" borderId="27" xfId="0" applyNumberFormat="1" applyFont="1" applyFill="1" applyBorder="1" applyAlignment="1">
      <alignment vertical="top" wrapText="1"/>
    </xf>
    <xf numFmtId="0" fontId="19" fillId="0" borderId="29" xfId="0" applyNumberFormat="1" applyFont="1" applyFill="1" applyBorder="1" applyAlignment="1">
      <alignment vertical="top" wrapText="1"/>
    </xf>
    <xf numFmtId="0" fontId="19" fillId="0" borderId="30" xfId="0" applyNumberFormat="1" applyFont="1" applyFill="1" applyBorder="1" applyAlignment="1">
      <alignment vertical="top" wrapText="1"/>
    </xf>
    <xf numFmtId="0" fontId="23" fillId="3" borderId="27" xfId="0" applyNumberFormat="1" applyFont="1" applyFill="1" applyBorder="1" applyAlignment="1">
      <alignment vertical="top" wrapText="1"/>
    </xf>
    <xf numFmtId="0" fontId="16" fillId="0" borderId="27" xfId="0" applyNumberFormat="1" applyFont="1" applyFill="1" applyBorder="1" applyAlignment="1">
      <alignment vertical="top" wrapText="1"/>
    </xf>
    <xf numFmtId="0" fontId="22" fillId="0" borderId="27" xfId="0" applyNumberFormat="1" applyFont="1" applyFill="1" applyBorder="1" applyAlignment="1">
      <alignment vertical="top" wrapText="1"/>
    </xf>
    <xf numFmtId="0" fontId="16" fillId="0" borderId="30" xfId="0" applyNumberFormat="1" applyFont="1" applyFill="1" applyBorder="1" applyAlignment="1">
      <alignment vertical="top" wrapText="1"/>
    </xf>
    <xf numFmtId="0" fontId="19" fillId="3" borderId="27" xfId="0" applyNumberFormat="1" applyFont="1" applyFill="1" applyBorder="1" applyAlignment="1">
      <alignment vertical="top" wrapText="1"/>
    </xf>
    <xf numFmtId="0" fontId="8" fillId="0" borderId="27" xfId="0" applyNumberFormat="1" applyFont="1" applyFill="1" applyBorder="1" applyAlignment="1">
      <alignment vertical="top" wrapText="1"/>
    </xf>
    <xf numFmtId="0" fontId="19" fillId="0" borderId="27" xfId="0" quotePrefix="1" applyNumberFormat="1" applyFont="1" applyFill="1" applyBorder="1" applyAlignment="1">
      <alignment vertical="top" wrapText="1"/>
    </xf>
    <xf numFmtId="0" fontId="22" fillId="2" borderId="5" xfId="0" applyNumberFormat="1" applyFont="1" applyFill="1" applyBorder="1" applyAlignment="1">
      <alignment horizontal="left" vertical="top" wrapText="1"/>
    </xf>
    <xf numFmtId="0" fontId="22" fillId="0" borderId="16" xfId="0" applyNumberFormat="1" applyFont="1" applyFill="1" applyBorder="1" applyAlignment="1">
      <alignment vertical="top" wrapText="1"/>
    </xf>
    <xf numFmtId="0" fontId="8" fillId="0" borderId="15" xfId="0" applyNumberFormat="1" applyFont="1" applyFill="1" applyBorder="1" applyAlignment="1">
      <alignment horizontal="left" vertical="top" wrapText="1"/>
    </xf>
    <xf numFmtId="0" fontId="8" fillId="0" borderId="17" xfId="0" applyNumberFormat="1" applyFont="1" applyFill="1" applyBorder="1" applyAlignment="1">
      <alignment vertical="top" wrapText="1"/>
    </xf>
    <xf numFmtId="0" fontId="22" fillId="0" borderId="5" xfId="0" applyNumberFormat="1" applyFont="1" applyFill="1" applyBorder="1" applyAlignment="1">
      <alignment vertical="top" wrapText="1"/>
    </xf>
    <xf numFmtId="0" fontId="22" fillId="0" borderId="23" xfId="0" applyNumberFormat="1" applyFont="1" applyFill="1" applyBorder="1" applyAlignment="1">
      <alignment vertical="top" wrapText="1"/>
    </xf>
    <xf numFmtId="0" fontId="16" fillId="0" borderId="16" xfId="0" applyNumberFormat="1" applyFont="1" applyFill="1" applyBorder="1" applyAlignment="1">
      <alignment vertical="top" wrapText="1"/>
    </xf>
    <xf numFmtId="0" fontId="19" fillId="0" borderId="14" xfId="0" applyNumberFormat="1" applyFont="1" applyFill="1" applyBorder="1" applyAlignment="1">
      <alignment vertical="top" wrapText="1"/>
    </xf>
    <xf numFmtId="0" fontId="19" fillId="0" borderId="16" xfId="0" applyNumberFormat="1" applyFont="1" applyFill="1" applyBorder="1" applyAlignment="1">
      <alignment vertical="top" wrapText="1"/>
    </xf>
    <xf numFmtId="0" fontId="23" fillId="0" borderId="16" xfId="0" applyNumberFormat="1" applyFont="1" applyFill="1" applyBorder="1" applyAlignment="1">
      <alignment vertical="top" wrapText="1"/>
    </xf>
    <xf numFmtId="0" fontId="8" fillId="0" borderId="33" xfId="0" applyNumberFormat="1" applyFont="1" applyFill="1" applyBorder="1" applyAlignment="1">
      <alignment horizontal="center" vertical="top" wrapText="1"/>
    </xf>
    <xf numFmtId="0" fontId="4" fillId="0" borderId="34" xfId="0" applyNumberFormat="1" applyFont="1" applyFill="1" applyBorder="1" applyAlignment="1">
      <alignment horizontal="center" vertical="top" wrapText="1"/>
    </xf>
    <xf numFmtId="0" fontId="8" fillId="0" borderId="34" xfId="0" applyNumberFormat="1" applyFont="1" applyFill="1" applyBorder="1" applyAlignment="1">
      <alignment vertical="top" wrapText="1"/>
    </xf>
    <xf numFmtId="0" fontId="8" fillId="0" borderId="35" xfId="0" applyNumberFormat="1" applyFont="1" applyFill="1" applyBorder="1" applyAlignment="1">
      <alignment horizontal="center" vertical="top" wrapText="1"/>
    </xf>
    <xf numFmtId="0" fontId="8" fillId="0" borderId="34" xfId="0" applyNumberFormat="1" applyFont="1" applyFill="1" applyBorder="1" applyAlignment="1">
      <alignment horizontal="center" vertical="top" wrapText="1"/>
    </xf>
    <xf numFmtId="0" fontId="16" fillId="0" borderId="34" xfId="0" applyNumberFormat="1" applyFont="1" applyFill="1" applyBorder="1" applyAlignment="1">
      <alignment horizontal="center" vertical="top" wrapText="1"/>
    </xf>
    <xf numFmtId="0" fontId="17" fillId="0" borderId="34" xfId="0" applyNumberFormat="1" applyFont="1" applyFill="1" applyBorder="1" applyAlignment="1">
      <alignment horizontal="center" vertical="top" wrapText="1"/>
    </xf>
    <xf numFmtId="0" fontId="8" fillId="0" borderId="21" xfId="0" applyNumberFormat="1" applyFont="1" applyFill="1" applyBorder="1" applyAlignment="1">
      <alignment horizontal="center" vertical="top" wrapText="1"/>
    </xf>
    <xf numFmtId="0" fontId="19" fillId="0" borderId="35" xfId="0" applyNumberFormat="1" applyFont="1" applyFill="1" applyBorder="1" applyAlignment="1">
      <alignment horizontal="center" vertical="top" wrapText="1"/>
    </xf>
    <xf numFmtId="0" fontId="5" fillId="0" borderId="34" xfId="0" applyNumberFormat="1" applyFont="1" applyFill="1" applyBorder="1" applyAlignment="1">
      <alignment horizontal="center" vertical="top" wrapText="1"/>
    </xf>
    <xf numFmtId="0" fontId="19" fillId="0" borderId="34" xfId="0" applyNumberFormat="1" applyFont="1" applyFill="1" applyBorder="1" applyAlignment="1">
      <alignment horizontal="center" vertical="top" wrapText="1"/>
    </xf>
    <xf numFmtId="0" fontId="25" fillId="0" borderId="34" xfId="0" applyNumberFormat="1" applyFont="1" applyFill="1" applyBorder="1" applyAlignment="1">
      <alignment horizontal="center" vertical="top" wrapText="1"/>
    </xf>
    <xf numFmtId="0" fontId="19" fillId="0" borderId="21" xfId="0" applyNumberFormat="1" applyFont="1" applyFill="1" applyBorder="1" applyAlignment="1">
      <alignment horizontal="center" vertical="top" wrapText="1"/>
    </xf>
    <xf numFmtId="0" fontId="22" fillId="0" borderId="34" xfId="0" applyNumberFormat="1" applyFont="1" applyFill="1" applyBorder="1" applyAlignment="1">
      <alignment horizontal="center" vertical="top" wrapText="1"/>
    </xf>
    <xf numFmtId="0" fontId="16" fillId="0" borderId="21" xfId="0" applyNumberFormat="1" applyFont="1" applyFill="1" applyBorder="1" applyAlignment="1">
      <alignment horizontal="center" vertical="top" wrapText="1"/>
    </xf>
    <xf numFmtId="0" fontId="19" fillId="0" borderId="34" xfId="0" applyNumberFormat="1" applyFont="1" applyFill="1" applyBorder="1" applyAlignment="1">
      <alignment vertical="top" wrapText="1"/>
    </xf>
    <xf numFmtId="0" fontId="19" fillId="0" borderId="37" xfId="0" applyNumberFormat="1" applyFont="1" applyFill="1" applyBorder="1" applyAlignment="1">
      <alignment horizontal="center" vertical="top" wrapText="1"/>
    </xf>
    <xf numFmtId="0" fontId="19" fillId="0" borderId="38" xfId="0" applyNumberFormat="1" applyFont="1" applyFill="1" applyBorder="1" applyAlignment="1">
      <alignment horizontal="center" vertical="top" wrapText="1"/>
    </xf>
    <xf numFmtId="0" fontId="19" fillId="0" borderId="36" xfId="0" applyNumberFormat="1" applyFont="1" applyFill="1" applyBorder="1" applyAlignment="1">
      <alignment horizontal="center" vertical="top" wrapText="1"/>
    </xf>
    <xf numFmtId="0" fontId="31" fillId="0" borderId="0" xfId="0" applyFont="1"/>
    <xf numFmtId="0" fontId="4" fillId="0" borderId="35" xfId="0" applyNumberFormat="1" applyFont="1" applyFill="1" applyBorder="1" applyAlignment="1">
      <alignment horizontal="center" vertical="top" wrapText="1"/>
    </xf>
    <xf numFmtId="0" fontId="32" fillId="0" borderId="0" xfId="0" applyFont="1"/>
    <xf numFmtId="0" fontId="5" fillId="0" borderId="3" xfId="1" applyFont="1" applyBorder="1" applyAlignment="1">
      <alignment horizontal="centerContinuous" vertical="top"/>
    </xf>
    <xf numFmtId="0" fontId="5" fillId="0" borderId="4" xfId="1" applyFont="1" applyBorder="1" applyAlignment="1">
      <alignment horizontal="center" vertical="top"/>
    </xf>
    <xf numFmtId="0" fontId="31" fillId="0" borderId="0" xfId="0" applyFont="1" applyAlignment="1">
      <alignment vertical="top"/>
    </xf>
    <xf numFmtId="0" fontId="19" fillId="0" borderId="15" xfId="0" applyFont="1" applyBorder="1" applyAlignment="1">
      <alignment horizontal="center" vertical="top"/>
    </xf>
    <xf numFmtId="0" fontId="19" fillId="0" borderId="15" xfId="0" applyFont="1" applyBorder="1" applyAlignment="1">
      <alignment horizontal="center"/>
    </xf>
    <xf numFmtId="0" fontId="19" fillId="0" borderId="40" xfId="0" applyFont="1" applyBorder="1" applyAlignment="1">
      <alignment horizontal="center" vertical="top"/>
    </xf>
    <xf numFmtId="0" fontId="19" fillId="0" borderId="40" xfId="0" applyFont="1" applyBorder="1" applyAlignment="1">
      <alignment horizontal="center"/>
    </xf>
    <xf numFmtId="0" fontId="8" fillId="0" borderId="4" xfId="1" applyNumberFormat="1" applyFont="1" applyFill="1" applyBorder="1" applyAlignment="1">
      <alignment horizontal="center" vertical="top" wrapText="1"/>
    </xf>
    <xf numFmtId="0" fontId="21" fillId="0" borderId="16" xfId="0" applyNumberFormat="1" applyFont="1" applyFill="1" applyBorder="1" applyAlignment="1">
      <alignment vertical="top" wrapText="1"/>
    </xf>
    <xf numFmtId="0" fontId="21" fillId="0" borderId="31" xfId="0" applyNumberFormat="1" applyFont="1" applyFill="1" applyBorder="1" applyAlignment="1">
      <alignment vertical="top" wrapText="1"/>
    </xf>
    <xf numFmtId="0" fontId="21" fillId="0" borderId="32" xfId="0" applyNumberFormat="1" applyFont="1" applyFill="1" applyBorder="1" applyAlignment="1">
      <alignment vertical="top" wrapText="1"/>
    </xf>
    <xf numFmtId="0" fontId="21" fillId="0" borderId="15" xfId="0" applyNumberFormat="1" applyFont="1" applyFill="1" applyBorder="1" applyAlignment="1">
      <alignment vertical="top" wrapText="1"/>
    </xf>
    <xf numFmtId="0" fontId="30" fillId="0" borderId="14" xfId="1" applyNumberFormat="1" applyFont="1" applyFill="1" applyBorder="1" applyAlignment="1">
      <alignment vertical="top" wrapText="1"/>
    </xf>
    <xf numFmtId="0" fontId="30" fillId="0" borderId="16" xfId="0" applyNumberFormat="1" applyFont="1" applyFill="1" applyBorder="1" applyAlignment="1">
      <alignment vertical="top" wrapText="1"/>
    </xf>
    <xf numFmtId="0" fontId="30" fillId="0" borderId="15" xfId="0" applyNumberFormat="1" applyFont="1" applyFill="1" applyBorder="1" applyAlignment="1">
      <alignment vertical="top" wrapText="1"/>
    </xf>
    <xf numFmtId="0" fontId="30" fillId="0" borderId="14" xfId="0" applyNumberFormat="1" applyFont="1" applyFill="1" applyBorder="1" applyAlignment="1">
      <alignment vertical="top" wrapText="1"/>
    </xf>
    <xf numFmtId="0" fontId="8" fillId="0" borderId="16" xfId="0" applyNumberFormat="1" applyFont="1" applyFill="1" applyBorder="1" applyAlignment="1">
      <alignment vertical="top" wrapText="1"/>
    </xf>
    <xf numFmtId="0" fontId="8" fillId="0" borderId="15" xfId="0" applyFont="1" applyBorder="1" applyAlignment="1">
      <alignment horizontal="center" vertical="top"/>
    </xf>
    <xf numFmtId="0" fontId="33" fillId="0" borderId="0" xfId="0" applyFont="1"/>
    <xf numFmtId="0" fontId="19" fillId="0" borderId="22" xfId="0" applyFont="1" applyBorder="1" applyAlignment="1">
      <alignment horizontal="center" vertical="top"/>
    </xf>
    <xf numFmtId="0" fontId="19" fillId="0" borderId="22" xfId="0" applyFont="1" applyBorder="1" applyAlignment="1">
      <alignment horizontal="center"/>
    </xf>
    <xf numFmtId="0" fontId="19" fillId="0" borderId="13" xfId="0" applyFont="1" applyBorder="1" applyAlignment="1">
      <alignment horizontal="center" vertical="top"/>
    </xf>
    <xf numFmtId="0" fontId="19" fillId="0" borderId="13" xfId="0" applyFont="1" applyBorder="1" applyAlignment="1">
      <alignment horizontal="center"/>
    </xf>
    <xf numFmtId="0" fontId="23" fillId="0" borderId="26" xfId="0" applyNumberFormat="1" applyFont="1" applyFill="1" applyBorder="1" applyAlignment="1">
      <alignment vertical="top" wrapText="1"/>
    </xf>
    <xf numFmtId="0" fontId="16" fillId="0" borderId="35" xfId="0" applyNumberFormat="1" applyFont="1" applyFill="1" applyBorder="1" applyAlignment="1">
      <alignment horizontal="center" vertical="top" wrapText="1"/>
    </xf>
    <xf numFmtId="0" fontId="8" fillId="0" borderId="25" xfId="1" applyNumberFormat="1" applyFont="1" applyFill="1" applyBorder="1" applyAlignment="1">
      <alignment horizontal="center" vertical="top" wrapText="1"/>
    </xf>
    <xf numFmtId="0" fontId="8" fillId="0" borderId="15" xfId="1" applyNumberFormat="1" applyFont="1" applyFill="1" applyBorder="1" applyAlignment="1">
      <alignment horizontal="right" vertical="top" wrapText="1"/>
    </xf>
    <xf numFmtId="0" fontId="8" fillId="0" borderId="4" xfId="1" applyNumberFormat="1" applyFont="1" applyFill="1" applyBorder="1" applyAlignment="1">
      <alignment horizontal="right" vertical="top" wrapText="1"/>
    </xf>
    <xf numFmtId="0" fontId="8" fillId="0" borderId="15" xfId="5" applyNumberFormat="1" applyFont="1" applyFill="1" applyBorder="1" applyAlignment="1">
      <alignment vertical="top" wrapText="1"/>
    </xf>
    <xf numFmtId="0" fontId="8" fillId="0" borderId="13" xfId="5" applyNumberFormat="1" applyFont="1" applyFill="1" applyBorder="1" applyAlignment="1">
      <alignment vertical="top" wrapText="1"/>
    </xf>
    <xf numFmtId="0" fontId="5" fillId="0" borderId="22" xfId="0" applyNumberFormat="1" applyFont="1" applyFill="1" applyBorder="1" applyAlignment="1">
      <alignment vertical="top" wrapText="1"/>
    </xf>
    <xf numFmtId="0" fontId="21" fillId="0" borderId="5" xfId="0" applyNumberFormat="1" applyFont="1" applyFill="1" applyBorder="1" applyAlignment="1">
      <alignment vertical="top" wrapText="1"/>
    </xf>
    <xf numFmtId="0" fontId="21" fillId="0" borderId="28" xfId="0" applyNumberFormat="1" applyFont="1" applyFill="1" applyBorder="1" applyAlignment="1">
      <alignment vertical="top" wrapText="1"/>
    </xf>
    <xf numFmtId="0" fontId="21" fillId="0" borderId="14" xfId="0" applyNumberFormat="1" applyFont="1" applyFill="1" applyBorder="1" applyAlignment="1">
      <alignment vertical="top" wrapText="1"/>
    </xf>
    <xf numFmtId="0" fontId="19" fillId="0" borderId="15" xfId="0" applyFont="1" applyFill="1" applyBorder="1" applyAlignment="1">
      <alignment horizontal="center" vertical="top"/>
    </xf>
    <xf numFmtId="0" fontId="8" fillId="0" borderId="41" xfId="0" applyNumberFormat="1" applyFont="1" applyFill="1" applyBorder="1" applyAlignment="1">
      <alignment vertical="top" wrapText="1"/>
    </xf>
    <xf numFmtId="0" fontId="8" fillId="0" borderId="43" xfId="0" applyFont="1" applyBorder="1" applyAlignment="1">
      <alignment vertical="top" wrapText="1"/>
    </xf>
    <xf numFmtId="0" fontId="8" fillId="0" borderId="42" xfId="0" applyFont="1" applyBorder="1" applyAlignment="1">
      <alignment horizontal="center" vertical="top"/>
    </xf>
    <xf numFmtId="0" fontId="34" fillId="0" borderId="0" xfId="0" applyFont="1"/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top"/>
    </xf>
    <xf numFmtId="0" fontId="8" fillId="0" borderId="15" xfId="0" applyFont="1" applyFill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19" fillId="0" borderId="23" xfId="0" applyNumberFormat="1" applyFont="1" applyFill="1" applyBorder="1" applyAlignment="1">
      <alignment vertical="top" wrapText="1"/>
    </xf>
    <xf numFmtId="0" fontId="30" fillId="0" borderId="5" xfId="0" applyNumberFormat="1" applyFont="1" applyFill="1" applyBorder="1" applyAlignment="1">
      <alignment vertical="top" wrapText="1"/>
    </xf>
    <xf numFmtId="0" fontId="16" fillId="0" borderId="5" xfId="0" applyNumberFormat="1" applyFont="1" applyFill="1" applyBorder="1" applyAlignment="1">
      <alignment vertical="top" wrapText="1"/>
    </xf>
    <xf numFmtId="0" fontId="19" fillId="0" borderId="0" xfId="0" applyFont="1" applyAlignment="1">
      <alignment vertical="top"/>
    </xf>
    <xf numFmtId="0" fontId="40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38" fillId="0" borderId="0" xfId="0" applyFont="1" applyAlignment="1">
      <alignment vertical="top"/>
    </xf>
    <xf numFmtId="0" fontId="34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39" fillId="0" borderId="0" xfId="0" applyFont="1" applyAlignment="1">
      <alignment vertical="top"/>
    </xf>
    <xf numFmtId="49" fontId="16" fillId="0" borderId="0" xfId="0" applyNumberFormat="1" applyFont="1" applyAlignment="1">
      <alignment vertical="top"/>
    </xf>
    <xf numFmtId="0" fontId="19" fillId="0" borderId="18" xfId="0" applyNumberFormat="1" applyFont="1" applyFill="1" applyBorder="1" applyAlignment="1">
      <alignment horizontal="center" vertical="top" wrapText="1"/>
    </xf>
    <xf numFmtId="0" fontId="19" fillId="0" borderId="0" xfId="0" applyFont="1" applyAlignment="1">
      <alignment horizontal="left" vertical="top"/>
    </xf>
    <xf numFmtId="0" fontId="3" fillId="0" borderId="0" xfId="1" applyFont="1" applyBorder="1" applyAlignment="1">
      <alignment horizontal="center"/>
    </xf>
    <xf numFmtId="0" fontId="5" fillId="0" borderId="6" xfId="1" applyFont="1" applyBorder="1" applyAlignment="1">
      <alignment horizontal="center" vertical="top"/>
    </xf>
    <xf numFmtId="0" fontId="19" fillId="0" borderId="5" xfId="0" applyFont="1" applyBorder="1" applyAlignment="1">
      <alignment vertical="top"/>
    </xf>
    <xf numFmtId="0" fontId="8" fillId="0" borderId="14" xfId="0" applyNumberFormat="1" applyFont="1" applyFill="1" applyBorder="1" applyAlignment="1">
      <alignment vertical="top" wrapText="1"/>
    </xf>
    <xf numFmtId="0" fontId="5" fillId="0" borderId="44" xfId="0" applyNumberFormat="1" applyFont="1" applyFill="1" applyBorder="1" applyAlignment="1">
      <alignment vertical="top" wrapText="1"/>
    </xf>
    <xf numFmtId="0" fontId="8" fillId="0" borderId="45" xfId="0" applyNumberFormat="1" applyFont="1" applyFill="1" applyBorder="1" applyAlignment="1">
      <alignment horizontal="center" vertical="top" wrapText="1"/>
    </xf>
    <xf numFmtId="0" fontId="8" fillId="0" borderId="20" xfId="0" applyNumberFormat="1" applyFont="1" applyFill="1" applyBorder="1" applyAlignment="1">
      <alignment vertical="top" wrapText="1"/>
    </xf>
    <xf numFmtId="0" fontId="8" fillId="0" borderId="39" xfId="0" applyNumberFormat="1" applyFont="1" applyFill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/>
    </xf>
    <xf numFmtId="0" fontId="19" fillId="4" borderId="15" xfId="0" applyFont="1" applyFill="1" applyBorder="1" applyAlignment="1">
      <alignment horizontal="center" vertical="top"/>
    </xf>
    <xf numFmtId="0" fontId="19" fillId="4" borderId="15" xfId="0" applyFont="1" applyFill="1" applyBorder="1" applyAlignment="1">
      <alignment horizontal="center"/>
    </xf>
    <xf numFmtId="0" fontId="23" fillId="0" borderId="49" xfId="0" applyNumberFormat="1" applyFont="1" applyFill="1" applyBorder="1" applyAlignment="1">
      <alignment vertical="top" wrapText="1"/>
    </xf>
    <xf numFmtId="0" fontId="8" fillId="0" borderId="15" xfId="1" applyNumberFormat="1" applyFont="1" applyFill="1" applyBorder="1" applyAlignment="1">
      <alignment vertical="top" wrapText="1"/>
    </xf>
    <xf numFmtId="0" fontId="8" fillId="0" borderId="34" xfId="1" applyNumberFormat="1" applyFont="1" applyFill="1" applyBorder="1" applyAlignment="1">
      <alignment horizontal="center" vertical="top" wrapText="1"/>
    </xf>
    <xf numFmtId="0" fontId="19" fillId="0" borderId="0" xfId="0" applyFont="1"/>
    <xf numFmtId="49" fontId="19" fillId="0" borderId="0" xfId="0" applyNumberFormat="1" applyFont="1"/>
    <xf numFmtId="0" fontId="8" fillId="0" borderId="0" xfId="0" applyFont="1"/>
    <xf numFmtId="0" fontId="19" fillId="0" borderId="0" xfId="0" applyFont="1" applyFill="1"/>
    <xf numFmtId="0" fontId="40" fillId="0" borderId="0" xfId="0" applyFont="1" applyFill="1" applyAlignment="1">
      <alignment vertical="top"/>
    </xf>
    <xf numFmtId="0" fontId="19" fillId="0" borderId="15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 vertical="top"/>
    </xf>
    <xf numFmtId="0" fontId="19" fillId="0" borderId="22" xfId="0" applyFont="1" applyFill="1" applyBorder="1" applyAlignment="1">
      <alignment horizontal="center"/>
    </xf>
    <xf numFmtId="0" fontId="19" fillId="5" borderId="15" xfId="0" applyFont="1" applyFill="1" applyBorder="1" applyAlignment="1">
      <alignment horizontal="center" vertical="top"/>
    </xf>
    <xf numFmtId="0" fontId="19" fillId="0" borderId="13" xfId="0" applyFont="1" applyFill="1" applyBorder="1" applyAlignment="1">
      <alignment horizontal="center" vertical="top"/>
    </xf>
    <xf numFmtId="0" fontId="19" fillId="0" borderId="13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top"/>
    </xf>
    <xf numFmtId="0" fontId="19" fillId="0" borderId="0" xfId="0" applyFont="1" applyFill="1" applyAlignment="1">
      <alignment vertical="top"/>
    </xf>
    <xf numFmtId="0" fontId="5" fillId="0" borderId="46" xfId="1" applyFont="1" applyBorder="1" applyAlignment="1">
      <alignment horizontal="center" vertical="top"/>
    </xf>
    <xf numFmtId="0" fontId="0" fillId="0" borderId="47" xfId="0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6" fillId="0" borderId="14" xfId="1" applyNumberFormat="1" applyFont="1" applyFill="1" applyBorder="1" applyAlignment="1">
      <alignment horizontal="center" vertical="top" wrapText="1"/>
    </xf>
    <xf numFmtId="0" fontId="6" fillId="0" borderId="50" xfId="1" applyNumberFormat="1" applyFont="1" applyFill="1" applyBorder="1" applyAlignment="1">
      <alignment horizontal="center" vertical="top" wrapText="1"/>
    </xf>
    <xf numFmtId="0" fontId="0" fillId="0" borderId="50" xfId="0" applyBorder="1" applyAlignment="1">
      <alignment horizontal="center" vertical="top" wrapText="1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top" wrapText="1"/>
    </xf>
    <xf numFmtId="0" fontId="28" fillId="0" borderId="11" xfId="0" applyNumberFormat="1" applyFont="1" applyFill="1" applyBorder="1" applyAlignment="1">
      <alignment horizontal="center" vertical="top" wrapText="1"/>
    </xf>
    <xf numFmtId="0" fontId="28" fillId="0" borderId="12" xfId="0" applyNumberFormat="1" applyFont="1" applyFill="1" applyBorder="1" applyAlignment="1">
      <alignment horizontal="center" vertical="top" wrapText="1"/>
    </xf>
    <xf numFmtId="0" fontId="3" fillId="0" borderId="0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23">
    <cellStyle name="Comma 2" xfId="7"/>
    <cellStyle name="Comma 2 2" xfId="8"/>
    <cellStyle name="Comma 2 2 2" xfId="2"/>
    <cellStyle name="Comma 2 3" xfId="6"/>
    <cellStyle name="Comma 3" xfId="9"/>
    <cellStyle name="Comma 3 2" xfId="10"/>
    <cellStyle name="Comma 3 2 2" xfId="11"/>
    <cellStyle name="Comma 4" xfId="12"/>
    <cellStyle name="Normal" xfId="0" builtinId="0"/>
    <cellStyle name="Normal 10" xfId="13"/>
    <cellStyle name="Normal 13" xfId="14"/>
    <cellStyle name="Normal 2" xfId="15"/>
    <cellStyle name="Normal 2 2" xfId="1"/>
    <cellStyle name="Normal 3" xfId="3"/>
    <cellStyle name="Normal 4" xfId="16"/>
    <cellStyle name="Normal 4 2" xfId="17"/>
    <cellStyle name="Normal 5" xfId="18"/>
    <cellStyle name="Style 1" xfId="19"/>
    <cellStyle name="เครื่องหมายจุลภาค 2" xfId="20"/>
    <cellStyle name="เครื่องหมายจุลภาค 2 2" xfId="4"/>
    <cellStyle name="ปกติ 2" xfId="21"/>
    <cellStyle name="ปกติ 2 2" xfId="5"/>
    <cellStyle name="เปอร์เซ็นต์ 2" xfId="22"/>
  </cellStyles>
  <dxfs count="219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</dxfs>
  <tableStyles count="0" defaultTableStyle="TableStyleMedium2" defaultPivotStyle="PivotStyleLight16"/>
  <colors>
    <mruColors>
      <color rgb="FFFFFF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_01_01_secretary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11_01_10_secretary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11_01_11_secretary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11_01_12_secretar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1_01_02_secretar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1_01_03_secreta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11_01_04_secretary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11_01_05_secretary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11_01_06_secretary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11_01_07_secretary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11_01_08_secretary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11_01_09_secreta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ecretary"/>
      <sheetName val="Sheet1"/>
    </sheetNames>
    <sheetDataSet>
      <sheetData sheetId="0">
        <row r="18">
          <cell r="H18">
            <v>268</v>
          </cell>
        </row>
        <row r="19">
          <cell r="H19">
            <v>128</v>
          </cell>
        </row>
        <row r="20">
          <cell r="H20">
            <v>840</v>
          </cell>
        </row>
        <row r="21">
          <cell r="H21">
            <v>186</v>
          </cell>
        </row>
        <row r="22">
          <cell r="H22">
            <v>2</v>
          </cell>
        </row>
        <row r="24">
          <cell r="H24">
            <v>11</v>
          </cell>
        </row>
        <row r="25">
          <cell r="H25">
            <v>12</v>
          </cell>
        </row>
        <row r="27">
          <cell r="H27">
            <v>13</v>
          </cell>
        </row>
        <row r="28">
          <cell r="H28">
            <v>8</v>
          </cell>
        </row>
        <row r="29">
          <cell r="H29">
            <v>1</v>
          </cell>
        </row>
        <row r="30">
          <cell r="H30">
            <v>8</v>
          </cell>
        </row>
        <row r="31">
          <cell r="H31">
            <v>1</v>
          </cell>
        </row>
        <row r="32">
          <cell r="H32">
            <v>20</v>
          </cell>
        </row>
        <row r="33">
          <cell r="H33">
            <v>15</v>
          </cell>
        </row>
        <row r="34">
          <cell r="H34">
            <v>23</v>
          </cell>
        </row>
        <row r="37">
          <cell r="H37">
            <v>0</v>
          </cell>
        </row>
        <row r="39">
          <cell r="H39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5">
          <cell r="H45">
            <v>0</v>
          </cell>
        </row>
        <row r="46">
          <cell r="H46">
            <v>0</v>
          </cell>
        </row>
        <row r="48">
          <cell r="H48">
            <v>0</v>
          </cell>
        </row>
        <row r="49">
          <cell r="H49">
            <v>0</v>
          </cell>
        </row>
        <row r="51">
          <cell r="H51">
            <v>2</v>
          </cell>
        </row>
        <row r="52">
          <cell r="H52">
            <v>0</v>
          </cell>
        </row>
        <row r="53">
          <cell r="H53">
            <v>7</v>
          </cell>
        </row>
        <row r="158">
          <cell r="H158">
            <v>56</v>
          </cell>
        </row>
        <row r="159">
          <cell r="H159">
            <v>2</v>
          </cell>
        </row>
        <row r="200">
          <cell r="H200">
            <v>0</v>
          </cell>
        </row>
        <row r="204">
          <cell r="H204">
            <v>0</v>
          </cell>
        </row>
        <row r="212">
          <cell r="H212">
            <v>0</v>
          </cell>
        </row>
        <row r="216">
          <cell r="H216">
            <v>0</v>
          </cell>
        </row>
        <row r="217">
          <cell r="H217">
            <v>0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ecretary"/>
    </sheetNames>
    <sheetDataSet>
      <sheetData sheetId="0">
        <row r="18">
          <cell r="W18">
            <v>285</v>
          </cell>
        </row>
        <row r="19">
          <cell r="W19">
            <v>248</v>
          </cell>
        </row>
        <row r="20">
          <cell r="W20">
            <v>747</v>
          </cell>
        </row>
        <row r="21">
          <cell r="W21">
            <v>230</v>
          </cell>
        </row>
        <row r="22">
          <cell r="W22">
            <v>0</v>
          </cell>
        </row>
        <row r="24">
          <cell r="W24">
            <v>15</v>
          </cell>
        </row>
        <row r="25">
          <cell r="W25">
            <v>15</v>
          </cell>
        </row>
        <row r="27">
          <cell r="W27">
            <v>52</v>
          </cell>
        </row>
        <row r="28">
          <cell r="W28">
            <v>5</v>
          </cell>
        </row>
        <row r="29">
          <cell r="W29">
            <v>0</v>
          </cell>
        </row>
        <row r="30">
          <cell r="W30">
            <v>5</v>
          </cell>
        </row>
        <row r="31">
          <cell r="W31">
            <v>0</v>
          </cell>
        </row>
        <row r="32">
          <cell r="W32">
            <v>29</v>
          </cell>
        </row>
        <row r="33">
          <cell r="W33">
            <v>8</v>
          </cell>
        </row>
        <row r="34">
          <cell r="W34">
            <v>22</v>
          </cell>
        </row>
        <row r="37">
          <cell r="W37">
            <v>0</v>
          </cell>
        </row>
        <row r="39">
          <cell r="W39">
            <v>1</v>
          </cell>
        </row>
        <row r="41">
          <cell r="W41">
            <v>0</v>
          </cell>
        </row>
        <row r="42">
          <cell r="W42">
            <v>0</v>
          </cell>
        </row>
        <row r="43">
          <cell r="W43">
            <v>1</v>
          </cell>
        </row>
        <row r="45">
          <cell r="W45">
            <v>0</v>
          </cell>
        </row>
        <row r="46">
          <cell r="W46">
            <v>0</v>
          </cell>
        </row>
        <row r="48">
          <cell r="W48">
            <v>0</v>
          </cell>
        </row>
        <row r="49">
          <cell r="W49">
            <v>0</v>
          </cell>
        </row>
        <row r="51">
          <cell r="W51">
            <v>2</v>
          </cell>
        </row>
        <row r="52">
          <cell r="W52">
            <v>8</v>
          </cell>
        </row>
        <row r="53">
          <cell r="W53">
            <v>7</v>
          </cell>
        </row>
        <row r="158">
          <cell r="W158">
            <v>43</v>
          </cell>
        </row>
        <row r="159">
          <cell r="W159">
            <v>2</v>
          </cell>
        </row>
        <row r="200">
          <cell r="W200">
            <v>0</v>
          </cell>
        </row>
        <row r="204">
          <cell r="W204">
            <v>0</v>
          </cell>
        </row>
        <row r="212">
          <cell r="W212">
            <v>1</v>
          </cell>
        </row>
        <row r="216">
          <cell r="W216">
            <v>0</v>
          </cell>
        </row>
        <row r="217">
          <cell r="W217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ecretary"/>
    </sheetNames>
    <sheetDataSet>
      <sheetData sheetId="0">
        <row r="18">
          <cell r="X18">
            <v>271</v>
          </cell>
        </row>
        <row r="19">
          <cell r="X19">
            <v>207</v>
          </cell>
        </row>
        <row r="20">
          <cell r="X20">
            <v>656</v>
          </cell>
        </row>
        <row r="21">
          <cell r="X21">
            <v>233</v>
          </cell>
        </row>
        <row r="22">
          <cell r="X22">
            <v>2</v>
          </cell>
        </row>
        <row r="24">
          <cell r="X24">
            <v>10</v>
          </cell>
        </row>
        <row r="25">
          <cell r="X25">
            <v>13</v>
          </cell>
        </row>
        <row r="27">
          <cell r="X27">
            <v>19</v>
          </cell>
        </row>
        <row r="28">
          <cell r="X28">
            <v>14</v>
          </cell>
        </row>
        <row r="29">
          <cell r="X29">
            <v>1</v>
          </cell>
        </row>
        <row r="30">
          <cell r="X30">
            <v>14</v>
          </cell>
        </row>
        <row r="31">
          <cell r="X31">
            <v>0</v>
          </cell>
        </row>
        <row r="32">
          <cell r="X32">
            <v>71</v>
          </cell>
        </row>
        <row r="33">
          <cell r="X33">
            <v>8</v>
          </cell>
        </row>
        <row r="34">
          <cell r="X34">
            <v>31</v>
          </cell>
        </row>
        <row r="37">
          <cell r="X37">
            <v>0</v>
          </cell>
        </row>
        <row r="39">
          <cell r="X39">
            <v>1</v>
          </cell>
        </row>
        <row r="41">
          <cell r="X41">
            <v>0</v>
          </cell>
        </row>
        <row r="42">
          <cell r="X42">
            <v>0</v>
          </cell>
        </row>
        <row r="43">
          <cell r="X43">
            <v>0</v>
          </cell>
        </row>
        <row r="45">
          <cell r="X45">
            <v>0</v>
          </cell>
        </row>
        <row r="46">
          <cell r="X46">
            <v>0</v>
          </cell>
        </row>
        <row r="48">
          <cell r="X48">
            <v>0</v>
          </cell>
        </row>
        <row r="49">
          <cell r="X49">
            <v>0</v>
          </cell>
        </row>
        <row r="51">
          <cell r="X51">
            <v>2</v>
          </cell>
        </row>
        <row r="52">
          <cell r="X52">
            <v>7</v>
          </cell>
        </row>
        <row r="53">
          <cell r="X53">
            <v>8</v>
          </cell>
        </row>
        <row r="158">
          <cell r="X158">
            <v>51</v>
          </cell>
        </row>
        <row r="159">
          <cell r="X159">
            <v>2</v>
          </cell>
        </row>
        <row r="200">
          <cell r="X200">
            <v>0</v>
          </cell>
        </row>
        <row r="204">
          <cell r="X204">
            <v>0</v>
          </cell>
        </row>
        <row r="212">
          <cell r="X212">
            <v>0</v>
          </cell>
        </row>
        <row r="216">
          <cell r="X216">
            <v>1</v>
          </cell>
        </row>
        <row r="217">
          <cell r="X217">
            <v>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ecretary"/>
    </sheetNames>
    <sheetDataSet>
      <sheetData sheetId="0">
        <row r="18">
          <cell r="Y18">
            <v>477</v>
          </cell>
        </row>
        <row r="19">
          <cell r="Y19">
            <v>363</v>
          </cell>
        </row>
        <row r="20">
          <cell r="Y20">
            <v>1002</v>
          </cell>
        </row>
        <row r="21">
          <cell r="Y21">
            <v>325</v>
          </cell>
        </row>
        <row r="22">
          <cell r="Y22">
            <v>2</v>
          </cell>
        </row>
        <row r="24">
          <cell r="Y24">
            <v>12</v>
          </cell>
        </row>
        <row r="25">
          <cell r="Y25">
            <v>20</v>
          </cell>
        </row>
        <row r="27">
          <cell r="Y27">
            <v>22</v>
          </cell>
        </row>
        <row r="28">
          <cell r="Y28">
            <v>4</v>
          </cell>
        </row>
        <row r="29">
          <cell r="Y29">
            <v>0</v>
          </cell>
        </row>
        <row r="30">
          <cell r="Y30">
            <v>4</v>
          </cell>
        </row>
        <row r="31">
          <cell r="Y31">
            <v>0</v>
          </cell>
        </row>
        <row r="32">
          <cell r="Y32">
            <v>63</v>
          </cell>
        </row>
        <row r="33">
          <cell r="Y33">
            <v>17</v>
          </cell>
        </row>
        <row r="34">
          <cell r="Y34">
            <v>19</v>
          </cell>
        </row>
        <row r="37">
          <cell r="Y37">
            <v>0</v>
          </cell>
        </row>
        <row r="39">
          <cell r="Y39">
            <v>1</v>
          </cell>
        </row>
        <row r="41">
          <cell r="Y41">
            <v>0</v>
          </cell>
        </row>
        <row r="42">
          <cell r="Y42">
            <v>1</v>
          </cell>
        </row>
        <row r="43">
          <cell r="Y43">
            <v>0</v>
          </cell>
        </row>
        <row r="45">
          <cell r="Y45">
            <v>1</v>
          </cell>
        </row>
        <row r="46">
          <cell r="Y46">
            <v>1</v>
          </cell>
        </row>
        <row r="48">
          <cell r="Y48">
            <v>2</v>
          </cell>
        </row>
        <row r="49">
          <cell r="Y49">
            <v>1</v>
          </cell>
        </row>
        <row r="51">
          <cell r="Y51">
            <v>4</v>
          </cell>
        </row>
        <row r="52">
          <cell r="Y52">
            <v>11</v>
          </cell>
        </row>
        <row r="53">
          <cell r="Y53">
            <v>10</v>
          </cell>
        </row>
        <row r="158">
          <cell r="Y158">
            <v>78</v>
          </cell>
        </row>
        <row r="159">
          <cell r="Y159">
            <v>2</v>
          </cell>
        </row>
        <row r="200">
          <cell r="Y200">
            <v>0</v>
          </cell>
        </row>
        <row r="204">
          <cell r="Y204">
            <v>0</v>
          </cell>
        </row>
        <row r="212">
          <cell r="Y212">
            <v>0</v>
          </cell>
        </row>
        <row r="216">
          <cell r="Y216">
            <v>0</v>
          </cell>
        </row>
        <row r="217">
          <cell r="Y21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ecretary"/>
    </sheetNames>
    <sheetDataSet>
      <sheetData sheetId="0">
        <row r="18">
          <cell r="I18">
            <v>415</v>
          </cell>
        </row>
        <row r="19">
          <cell r="I19">
            <v>283</v>
          </cell>
        </row>
        <row r="20">
          <cell r="I20">
            <v>740</v>
          </cell>
        </row>
        <row r="21">
          <cell r="I21">
            <v>366</v>
          </cell>
        </row>
        <row r="22">
          <cell r="I22">
            <v>2</v>
          </cell>
        </row>
        <row r="24">
          <cell r="I24">
            <v>16</v>
          </cell>
        </row>
        <row r="25">
          <cell r="I25">
            <v>16</v>
          </cell>
        </row>
        <row r="27">
          <cell r="I27">
            <v>10</v>
          </cell>
        </row>
        <row r="28">
          <cell r="I28">
            <v>7</v>
          </cell>
        </row>
        <row r="29">
          <cell r="I29">
            <v>0</v>
          </cell>
        </row>
        <row r="30">
          <cell r="I30">
            <v>7</v>
          </cell>
        </row>
        <row r="31">
          <cell r="I31">
            <v>0</v>
          </cell>
        </row>
        <row r="32">
          <cell r="I32">
            <v>25</v>
          </cell>
        </row>
        <row r="33">
          <cell r="I33">
            <v>12</v>
          </cell>
        </row>
        <row r="34">
          <cell r="I34">
            <v>23</v>
          </cell>
        </row>
        <row r="37">
          <cell r="I37">
            <v>0</v>
          </cell>
        </row>
        <row r="39">
          <cell r="I39">
            <v>2</v>
          </cell>
        </row>
        <row r="41">
          <cell r="I41">
            <v>1</v>
          </cell>
        </row>
        <row r="42">
          <cell r="I42">
            <v>0</v>
          </cell>
        </row>
        <row r="43">
          <cell r="I43">
            <v>0</v>
          </cell>
        </row>
        <row r="45">
          <cell r="I45">
            <v>1</v>
          </cell>
        </row>
        <row r="46">
          <cell r="I46">
            <v>0</v>
          </cell>
        </row>
        <row r="48">
          <cell r="I48">
            <v>0</v>
          </cell>
        </row>
        <row r="49">
          <cell r="I49">
            <v>0</v>
          </cell>
        </row>
        <row r="51">
          <cell r="I51">
            <v>2</v>
          </cell>
        </row>
        <row r="52">
          <cell r="I52">
            <v>4</v>
          </cell>
        </row>
        <row r="53">
          <cell r="I53">
            <v>11</v>
          </cell>
        </row>
        <row r="158">
          <cell r="I158">
            <v>40</v>
          </cell>
        </row>
        <row r="159">
          <cell r="I159">
            <v>2</v>
          </cell>
        </row>
        <row r="200">
          <cell r="I200">
            <v>0</v>
          </cell>
        </row>
        <row r="204">
          <cell r="I204">
            <v>0</v>
          </cell>
        </row>
        <row r="212">
          <cell r="I212">
            <v>1</v>
          </cell>
        </row>
        <row r="216">
          <cell r="I216">
            <v>0</v>
          </cell>
        </row>
        <row r="217">
          <cell r="I21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ecretary"/>
    </sheetNames>
    <sheetDataSet>
      <sheetData sheetId="0">
        <row r="18">
          <cell r="J18">
            <v>347</v>
          </cell>
        </row>
        <row r="19">
          <cell r="J19">
            <v>290</v>
          </cell>
        </row>
        <row r="20">
          <cell r="J20">
            <v>949</v>
          </cell>
        </row>
        <row r="21">
          <cell r="J21">
            <v>389</v>
          </cell>
        </row>
        <row r="22">
          <cell r="J22">
            <v>1</v>
          </cell>
        </row>
        <row r="24">
          <cell r="J24">
            <v>10</v>
          </cell>
        </row>
        <row r="25">
          <cell r="J25">
            <v>16</v>
          </cell>
        </row>
        <row r="27">
          <cell r="J27">
            <v>9</v>
          </cell>
        </row>
        <row r="28">
          <cell r="J28">
            <v>3</v>
          </cell>
        </row>
        <row r="29">
          <cell r="J29">
            <v>0</v>
          </cell>
        </row>
        <row r="30">
          <cell r="J30">
            <v>3</v>
          </cell>
        </row>
        <row r="31">
          <cell r="J31">
            <v>0</v>
          </cell>
        </row>
        <row r="32">
          <cell r="J32">
            <v>10</v>
          </cell>
        </row>
        <row r="33">
          <cell r="J33">
            <v>13</v>
          </cell>
        </row>
        <row r="34">
          <cell r="J34">
            <v>50</v>
          </cell>
        </row>
        <row r="37">
          <cell r="J37">
            <v>0</v>
          </cell>
        </row>
        <row r="39">
          <cell r="J39">
            <v>1</v>
          </cell>
        </row>
        <row r="41">
          <cell r="J41">
            <v>0</v>
          </cell>
        </row>
        <row r="42">
          <cell r="J42">
            <v>0</v>
          </cell>
        </row>
        <row r="43">
          <cell r="J43">
            <v>0</v>
          </cell>
        </row>
        <row r="45">
          <cell r="J45">
            <v>0</v>
          </cell>
        </row>
        <row r="46">
          <cell r="J46">
            <v>0</v>
          </cell>
        </row>
        <row r="48">
          <cell r="J48">
            <v>1</v>
          </cell>
        </row>
        <row r="49">
          <cell r="J49">
            <v>0</v>
          </cell>
        </row>
        <row r="51">
          <cell r="J51">
            <v>2</v>
          </cell>
        </row>
        <row r="52">
          <cell r="J52">
            <v>4</v>
          </cell>
        </row>
        <row r="53">
          <cell r="J53">
            <v>13</v>
          </cell>
        </row>
        <row r="158">
          <cell r="J158">
            <v>42</v>
          </cell>
        </row>
        <row r="159">
          <cell r="J159">
            <v>2</v>
          </cell>
        </row>
        <row r="200">
          <cell r="J200">
            <v>0</v>
          </cell>
        </row>
        <row r="204">
          <cell r="J204">
            <v>0</v>
          </cell>
        </row>
        <row r="212">
          <cell r="J212">
            <v>0</v>
          </cell>
        </row>
        <row r="216">
          <cell r="J216">
            <v>0</v>
          </cell>
        </row>
        <row r="217">
          <cell r="J21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ecretary"/>
    </sheetNames>
    <sheetDataSet>
      <sheetData sheetId="0">
        <row r="18">
          <cell r="M18">
            <v>377</v>
          </cell>
        </row>
        <row r="19">
          <cell r="M19">
            <v>218</v>
          </cell>
        </row>
        <row r="20">
          <cell r="M20">
            <v>1131</v>
          </cell>
        </row>
        <row r="21">
          <cell r="M21">
            <v>390</v>
          </cell>
        </row>
        <row r="22">
          <cell r="M22">
            <v>2</v>
          </cell>
        </row>
        <row r="24">
          <cell r="M24">
            <v>12</v>
          </cell>
        </row>
        <row r="25">
          <cell r="M25">
            <v>13</v>
          </cell>
        </row>
        <row r="27">
          <cell r="M27">
            <v>15</v>
          </cell>
        </row>
        <row r="28">
          <cell r="M28">
            <v>10</v>
          </cell>
        </row>
        <row r="29">
          <cell r="M29">
            <v>3</v>
          </cell>
        </row>
        <row r="30">
          <cell r="M30">
            <v>10</v>
          </cell>
        </row>
        <row r="31">
          <cell r="M31">
            <v>0</v>
          </cell>
        </row>
        <row r="32">
          <cell r="M32">
            <v>15</v>
          </cell>
        </row>
        <row r="33">
          <cell r="M33">
            <v>7</v>
          </cell>
        </row>
        <row r="34">
          <cell r="M34">
            <v>37</v>
          </cell>
        </row>
        <row r="37">
          <cell r="M37">
            <v>0</v>
          </cell>
        </row>
        <row r="39">
          <cell r="M39">
            <v>1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5">
          <cell r="M45">
            <v>1</v>
          </cell>
        </row>
        <row r="46">
          <cell r="M46">
            <v>0</v>
          </cell>
        </row>
        <row r="48">
          <cell r="M48">
            <v>0</v>
          </cell>
        </row>
        <row r="49">
          <cell r="M49">
            <v>0</v>
          </cell>
        </row>
        <row r="51">
          <cell r="M51">
            <v>2</v>
          </cell>
        </row>
        <row r="52">
          <cell r="M52">
            <v>5</v>
          </cell>
        </row>
        <row r="53">
          <cell r="M53">
            <v>7</v>
          </cell>
        </row>
        <row r="158">
          <cell r="M158">
            <v>43</v>
          </cell>
        </row>
        <row r="159">
          <cell r="M159">
            <v>2</v>
          </cell>
        </row>
        <row r="200">
          <cell r="M200">
            <v>0</v>
          </cell>
        </row>
        <row r="204">
          <cell r="M204">
            <v>0</v>
          </cell>
        </row>
        <row r="212">
          <cell r="M212">
            <v>0</v>
          </cell>
        </row>
        <row r="216">
          <cell r="M216">
            <v>0</v>
          </cell>
        </row>
        <row r="217">
          <cell r="M217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ecretary"/>
    </sheetNames>
    <sheetDataSet>
      <sheetData sheetId="0">
        <row r="18">
          <cell r="N18">
            <v>348</v>
          </cell>
        </row>
        <row r="19">
          <cell r="N19">
            <v>225</v>
          </cell>
        </row>
        <row r="20">
          <cell r="N20">
            <v>888</v>
          </cell>
        </row>
        <row r="21">
          <cell r="N21">
            <v>380</v>
          </cell>
        </row>
        <row r="22">
          <cell r="N22">
            <v>1</v>
          </cell>
        </row>
        <row r="24">
          <cell r="N24">
            <v>9</v>
          </cell>
        </row>
        <row r="25">
          <cell r="N25">
            <v>11</v>
          </cell>
        </row>
        <row r="27">
          <cell r="N27">
            <v>24</v>
          </cell>
        </row>
        <row r="28">
          <cell r="N28">
            <v>10</v>
          </cell>
        </row>
        <row r="29">
          <cell r="N29">
            <v>11</v>
          </cell>
        </row>
        <row r="30">
          <cell r="N30">
            <v>3</v>
          </cell>
        </row>
        <row r="31">
          <cell r="N31">
            <v>11</v>
          </cell>
        </row>
        <row r="32">
          <cell r="N32">
            <v>0</v>
          </cell>
        </row>
        <row r="33">
          <cell r="N33">
            <v>8</v>
          </cell>
        </row>
        <row r="34">
          <cell r="N34">
            <v>19</v>
          </cell>
        </row>
        <row r="37">
          <cell r="N37">
            <v>0</v>
          </cell>
        </row>
        <row r="39">
          <cell r="N39">
            <v>1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5">
          <cell r="N45">
            <v>0</v>
          </cell>
        </row>
        <row r="46">
          <cell r="N46">
            <v>0</v>
          </cell>
        </row>
        <row r="48">
          <cell r="N48">
            <v>0</v>
          </cell>
        </row>
        <row r="49">
          <cell r="N49">
            <v>0</v>
          </cell>
        </row>
        <row r="51">
          <cell r="N51">
            <v>2</v>
          </cell>
        </row>
        <row r="52">
          <cell r="N52">
            <v>6</v>
          </cell>
        </row>
        <row r="53">
          <cell r="N53">
            <v>11</v>
          </cell>
        </row>
        <row r="158">
          <cell r="N158">
            <v>44</v>
          </cell>
        </row>
        <row r="159">
          <cell r="N159">
            <v>2</v>
          </cell>
        </row>
        <row r="200">
          <cell r="N200">
            <v>0</v>
          </cell>
        </row>
        <row r="204">
          <cell r="N204">
            <v>0</v>
          </cell>
        </row>
        <row r="212">
          <cell r="N212">
            <v>0</v>
          </cell>
        </row>
        <row r="216">
          <cell r="N216">
            <v>0</v>
          </cell>
        </row>
        <row r="217">
          <cell r="N21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ecretary"/>
    </sheetNames>
    <sheetDataSet>
      <sheetData sheetId="0">
        <row r="18">
          <cell r="O18">
            <v>341</v>
          </cell>
        </row>
        <row r="19">
          <cell r="O19">
            <v>186</v>
          </cell>
        </row>
        <row r="20">
          <cell r="O20">
            <v>687</v>
          </cell>
        </row>
        <row r="21">
          <cell r="O21">
            <v>321</v>
          </cell>
        </row>
        <row r="22">
          <cell r="O22">
            <v>2</v>
          </cell>
        </row>
        <row r="24">
          <cell r="O24">
            <v>10</v>
          </cell>
        </row>
        <row r="25">
          <cell r="O25">
            <v>24</v>
          </cell>
        </row>
        <row r="27">
          <cell r="O27">
            <v>8</v>
          </cell>
        </row>
        <row r="28">
          <cell r="O28">
            <v>7</v>
          </cell>
        </row>
        <row r="29">
          <cell r="O29">
            <v>0</v>
          </cell>
        </row>
        <row r="30">
          <cell r="O30">
            <v>7</v>
          </cell>
        </row>
        <row r="31">
          <cell r="O31">
            <v>0</v>
          </cell>
        </row>
        <row r="32">
          <cell r="O32">
            <v>27</v>
          </cell>
        </row>
        <row r="33">
          <cell r="O33">
            <v>7</v>
          </cell>
        </row>
        <row r="34">
          <cell r="O34">
            <v>17</v>
          </cell>
        </row>
        <row r="37">
          <cell r="O37">
            <v>0</v>
          </cell>
        </row>
        <row r="39">
          <cell r="O39">
            <v>1</v>
          </cell>
        </row>
        <row r="41">
          <cell r="O41">
            <v>0</v>
          </cell>
        </row>
        <row r="42">
          <cell r="O42">
            <v>1</v>
          </cell>
        </row>
        <row r="43">
          <cell r="O43">
            <v>0</v>
          </cell>
        </row>
        <row r="45">
          <cell r="O45">
            <v>0</v>
          </cell>
        </row>
        <row r="46">
          <cell r="O46">
            <v>1</v>
          </cell>
        </row>
        <row r="48">
          <cell r="O48">
            <v>2</v>
          </cell>
        </row>
        <row r="49">
          <cell r="O49">
            <v>0</v>
          </cell>
        </row>
        <row r="51">
          <cell r="O51">
            <v>2</v>
          </cell>
        </row>
        <row r="52">
          <cell r="O52">
            <v>6</v>
          </cell>
        </row>
        <row r="53">
          <cell r="O53">
            <v>9</v>
          </cell>
        </row>
        <row r="158">
          <cell r="O158">
            <v>42</v>
          </cell>
        </row>
        <row r="159">
          <cell r="O159">
            <v>2</v>
          </cell>
        </row>
        <row r="200">
          <cell r="O200">
            <v>0</v>
          </cell>
        </row>
        <row r="204">
          <cell r="O204">
            <v>0</v>
          </cell>
        </row>
        <row r="212">
          <cell r="O212">
            <v>0</v>
          </cell>
        </row>
        <row r="216">
          <cell r="O216">
            <v>1</v>
          </cell>
        </row>
        <row r="217">
          <cell r="O217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ecretary"/>
    </sheetNames>
    <sheetDataSet>
      <sheetData sheetId="0">
        <row r="18">
          <cell r="R18">
            <v>328</v>
          </cell>
        </row>
        <row r="19">
          <cell r="R19">
            <v>166</v>
          </cell>
        </row>
        <row r="20">
          <cell r="R20">
            <v>797</v>
          </cell>
        </row>
        <row r="21">
          <cell r="R21">
            <v>290</v>
          </cell>
        </row>
        <row r="22">
          <cell r="R22">
            <v>1</v>
          </cell>
        </row>
        <row r="24">
          <cell r="R24">
            <v>7</v>
          </cell>
        </row>
        <row r="25">
          <cell r="R25">
            <v>10</v>
          </cell>
        </row>
        <row r="27">
          <cell r="R27">
            <v>11</v>
          </cell>
        </row>
        <row r="28">
          <cell r="R28">
            <v>3</v>
          </cell>
        </row>
        <row r="29">
          <cell r="R29">
            <v>1</v>
          </cell>
        </row>
        <row r="30">
          <cell r="R30">
            <v>3</v>
          </cell>
        </row>
        <row r="31">
          <cell r="R31">
            <v>0</v>
          </cell>
        </row>
        <row r="32">
          <cell r="R32">
            <v>25</v>
          </cell>
        </row>
        <row r="33">
          <cell r="R33">
            <v>11</v>
          </cell>
        </row>
        <row r="34">
          <cell r="R34">
            <v>11</v>
          </cell>
        </row>
        <row r="37">
          <cell r="R37">
            <v>0</v>
          </cell>
        </row>
        <row r="39">
          <cell r="R39">
            <v>1</v>
          </cell>
        </row>
        <row r="41">
          <cell r="R41">
            <v>0</v>
          </cell>
        </row>
        <row r="42">
          <cell r="R42">
            <v>0</v>
          </cell>
        </row>
        <row r="43">
          <cell r="R43">
            <v>0</v>
          </cell>
        </row>
        <row r="45">
          <cell r="R45">
            <v>0</v>
          </cell>
        </row>
        <row r="46">
          <cell r="R46">
            <v>0</v>
          </cell>
        </row>
        <row r="48">
          <cell r="R48">
            <v>0</v>
          </cell>
        </row>
        <row r="49">
          <cell r="R49">
            <v>0</v>
          </cell>
        </row>
        <row r="51">
          <cell r="R51">
            <v>2</v>
          </cell>
        </row>
        <row r="52">
          <cell r="R52">
            <v>9</v>
          </cell>
        </row>
        <row r="53">
          <cell r="R53">
            <v>9</v>
          </cell>
        </row>
        <row r="158">
          <cell r="R158">
            <v>41</v>
          </cell>
        </row>
        <row r="159">
          <cell r="R159">
            <v>2</v>
          </cell>
        </row>
        <row r="200">
          <cell r="R200">
            <v>0</v>
          </cell>
        </row>
        <row r="204">
          <cell r="R204">
            <v>0</v>
          </cell>
        </row>
        <row r="212">
          <cell r="R212">
            <v>1</v>
          </cell>
        </row>
        <row r="216">
          <cell r="R216">
            <v>0</v>
          </cell>
        </row>
        <row r="217">
          <cell r="R217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ecretary"/>
    </sheetNames>
    <sheetDataSet>
      <sheetData sheetId="0">
        <row r="18">
          <cell r="S18">
            <v>195</v>
          </cell>
        </row>
        <row r="19">
          <cell r="S19">
            <v>227</v>
          </cell>
        </row>
        <row r="20">
          <cell r="S20">
            <v>849</v>
          </cell>
        </row>
        <row r="21">
          <cell r="S21">
            <v>131</v>
          </cell>
        </row>
        <row r="22">
          <cell r="S22">
            <v>3</v>
          </cell>
        </row>
        <row r="24">
          <cell r="S24">
            <v>14</v>
          </cell>
        </row>
        <row r="25">
          <cell r="S25">
            <v>19</v>
          </cell>
        </row>
        <row r="27">
          <cell r="S27">
            <v>12</v>
          </cell>
        </row>
        <row r="28">
          <cell r="S28">
            <v>6</v>
          </cell>
        </row>
        <row r="29">
          <cell r="S29">
            <v>0</v>
          </cell>
        </row>
        <row r="30">
          <cell r="S30">
            <v>6</v>
          </cell>
        </row>
        <row r="31">
          <cell r="S31">
            <v>0</v>
          </cell>
        </row>
        <row r="32">
          <cell r="S32">
            <v>30</v>
          </cell>
        </row>
        <row r="33">
          <cell r="S33">
            <v>6</v>
          </cell>
        </row>
        <row r="34">
          <cell r="S34">
            <v>19</v>
          </cell>
        </row>
        <row r="37">
          <cell r="S37">
            <v>1</v>
          </cell>
        </row>
        <row r="39">
          <cell r="S39">
            <v>1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  <row r="45">
          <cell r="S45">
            <v>0</v>
          </cell>
        </row>
        <row r="46">
          <cell r="S46">
            <v>0</v>
          </cell>
        </row>
        <row r="48">
          <cell r="S48">
            <v>0</v>
          </cell>
        </row>
        <row r="49">
          <cell r="S49">
            <v>0</v>
          </cell>
        </row>
        <row r="51">
          <cell r="S51">
            <v>2</v>
          </cell>
        </row>
        <row r="52">
          <cell r="S52">
            <v>5</v>
          </cell>
        </row>
        <row r="53">
          <cell r="S53">
            <v>13</v>
          </cell>
        </row>
        <row r="158">
          <cell r="S158">
            <v>42</v>
          </cell>
        </row>
        <row r="159">
          <cell r="S159">
            <v>2</v>
          </cell>
        </row>
        <row r="200">
          <cell r="S200">
            <v>0</v>
          </cell>
        </row>
        <row r="204">
          <cell r="S204">
            <v>0</v>
          </cell>
        </row>
        <row r="212">
          <cell r="S212">
            <v>0</v>
          </cell>
        </row>
        <row r="216">
          <cell r="S216">
            <v>0</v>
          </cell>
        </row>
        <row r="217">
          <cell r="S217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ecretary"/>
    </sheetNames>
    <sheetDataSet>
      <sheetData sheetId="0">
        <row r="18">
          <cell r="T18">
            <v>340</v>
          </cell>
        </row>
        <row r="19">
          <cell r="T19">
            <v>214</v>
          </cell>
        </row>
        <row r="20">
          <cell r="T20">
            <v>928</v>
          </cell>
        </row>
        <row r="21">
          <cell r="T21">
            <v>280</v>
          </cell>
        </row>
        <row r="22">
          <cell r="T22">
            <v>2</v>
          </cell>
        </row>
        <row r="24">
          <cell r="T24">
            <v>11</v>
          </cell>
        </row>
        <row r="25">
          <cell r="T25">
            <v>7</v>
          </cell>
        </row>
        <row r="27">
          <cell r="T27">
            <v>23</v>
          </cell>
        </row>
        <row r="28">
          <cell r="T28">
            <v>7</v>
          </cell>
        </row>
        <row r="29">
          <cell r="T29">
            <v>0</v>
          </cell>
        </row>
        <row r="30">
          <cell r="T30">
            <v>7</v>
          </cell>
        </row>
        <row r="31">
          <cell r="T31">
            <v>0</v>
          </cell>
        </row>
        <row r="32">
          <cell r="T32">
            <v>44</v>
          </cell>
        </row>
        <row r="33">
          <cell r="T33">
            <v>11</v>
          </cell>
        </row>
        <row r="34">
          <cell r="T34">
            <v>24</v>
          </cell>
        </row>
        <row r="37">
          <cell r="T37">
            <v>0</v>
          </cell>
        </row>
        <row r="39">
          <cell r="T39">
            <v>1</v>
          </cell>
        </row>
        <row r="41">
          <cell r="T41">
            <v>0</v>
          </cell>
        </row>
        <row r="42">
          <cell r="T42">
            <v>1</v>
          </cell>
        </row>
        <row r="43">
          <cell r="T43">
            <v>0</v>
          </cell>
        </row>
        <row r="45">
          <cell r="T45">
            <v>0</v>
          </cell>
        </row>
        <row r="46">
          <cell r="T46">
            <v>1</v>
          </cell>
        </row>
        <row r="48">
          <cell r="T48">
            <v>0</v>
          </cell>
        </row>
        <row r="49">
          <cell r="T49">
            <v>0</v>
          </cell>
        </row>
        <row r="51">
          <cell r="T51">
            <v>2</v>
          </cell>
        </row>
        <row r="52">
          <cell r="T52">
            <v>7</v>
          </cell>
        </row>
        <row r="53">
          <cell r="T53">
            <v>20</v>
          </cell>
        </row>
        <row r="158">
          <cell r="T158">
            <v>49</v>
          </cell>
        </row>
        <row r="159">
          <cell r="T159">
            <v>1</v>
          </cell>
        </row>
        <row r="200">
          <cell r="T200">
            <v>0</v>
          </cell>
        </row>
        <row r="204">
          <cell r="T204">
            <v>0</v>
          </cell>
        </row>
        <row r="212">
          <cell r="T212">
            <v>0</v>
          </cell>
        </row>
        <row r="216">
          <cell r="T216">
            <v>0</v>
          </cell>
        </row>
        <row r="217">
          <cell r="T2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5"/>
  <sheetViews>
    <sheetView tabSelected="1" zoomScaleNormal="100" zoomScalePageLayoutView="120" workbookViewId="0">
      <pane ySplit="5" topLeftCell="A12" activePane="bottomLeft" state="frozen"/>
      <selection pane="bottomLeft" activeCell="C3" sqref="C3"/>
    </sheetView>
  </sheetViews>
  <sheetFormatPr defaultRowHeight="17.25"/>
  <cols>
    <col min="1" max="1" width="6.5" style="64" customWidth="1"/>
    <col min="2" max="2" width="40.75" style="64" customWidth="1"/>
    <col min="3" max="3" width="9" style="64" customWidth="1"/>
    <col min="4" max="5" width="9" style="69" customWidth="1"/>
    <col min="6" max="7" width="6.625" style="69" customWidth="1"/>
    <col min="8" max="10" width="5.625" style="69" customWidth="1"/>
    <col min="11" max="12" width="6.625" style="69" customWidth="1"/>
    <col min="13" max="15" width="5.625" style="69" customWidth="1"/>
    <col min="16" max="17" width="6.625" style="69" customWidth="1"/>
    <col min="18" max="20" width="5.625" style="69" customWidth="1"/>
    <col min="21" max="21" width="6.625" style="64" customWidth="1"/>
    <col min="22" max="22" width="6.625" style="69" customWidth="1"/>
    <col min="23" max="25" width="5.625" style="69" customWidth="1"/>
    <col min="26" max="26" width="4.5" style="116" customWidth="1"/>
    <col min="27" max="16384" width="9" style="64"/>
  </cols>
  <sheetData>
    <row r="1" spans="1:27" s="66" customFormat="1" ht="21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27"/>
      <c r="W1" s="127"/>
      <c r="X1" s="127"/>
      <c r="Y1" s="127"/>
      <c r="Z1" s="120"/>
      <c r="AA1" s="143"/>
    </row>
    <row r="2" spans="1:27" s="66" customFormat="1" ht="21">
      <c r="A2" s="171" t="s">
        <v>387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27"/>
      <c r="W2" s="127"/>
      <c r="X2" s="127"/>
      <c r="Y2" s="127"/>
      <c r="Z2" s="120"/>
      <c r="AA2" s="143"/>
    </row>
    <row r="3" spans="1:27">
      <c r="A3" s="172" t="s">
        <v>1</v>
      </c>
      <c r="B3" s="108"/>
      <c r="C3" s="1" t="s">
        <v>2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2"/>
      <c r="V3" s="67"/>
      <c r="W3" s="67"/>
      <c r="X3" s="67"/>
      <c r="Y3" s="67"/>
      <c r="AA3" s="143"/>
    </row>
    <row r="4" spans="1:27" ht="17.25" customHeight="1">
      <c r="A4" s="173"/>
      <c r="B4" s="106" t="s">
        <v>3</v>
      </c>
      <c r="C4" s="175" t="s">
        <v>4</v>
      </c>
      <c r="D4" s="176" t="s">
        <v>360</v>
      </c>
      <c r="E4" s="176" t="s">
        <v>361</v>
      </c>
      <c r="F4" s="68" t="s">
        <v>5</v>
      </c>
      <c r="G4" s="68" t="s">
        <v>359</v>
      </c>
      <c r="H4" s="159">
        <v>2555</v>
      </c>
      <c r="I4" s="160"/>
      <c r="J4" s="161"/>
      <c r="K4" s="68" t="s">
        <v>6</v>
      </c>
      <c r="L4" s="68" t="s">
        <v>359</v>
      </c>
      <c r="M4" s="159">
        <v>2556</v>
      </c>
      <c r="N4" s="160"/>
      <c r="O4" s="161"/>
      <c r="P4" s="68" t="s">
        <v>7</v>
      </c>
      <c r="Q4" s="68" t="s">
        <v>359</v>
      </c>
      <c r="R4" s="159">
        <v>2556</v>
      </c>
      <c r="S4" s="160"/>
      <c r="T4" s="161"/>
      <c r="U4" s="106" t="s">
        <v>8</v>
      </c>
      <c r="V4" s="68" t="s">
        <v>359</v>
      </c>
      <c r="W4" s="159">
        <v>2556</v>
      </c>
      <c r="X4" s="160"/>
      <c r="Y4" s="161"/>
      <c r="AA4" s="143"/>
    </row>
    <row r="5" spans="1:27">
      <c r="A5" s="174"/>
      <c r="B5" s="107" t="s">
        <v>9</v>
      </c>
      <c r="C5" s="174"/>
      <c r="D5" s="177"/>
      <c r="E5" s="178"/>
      <c r="F5" s="109" t="s">
        <v>10</v>
      </c>
      <c r="G5" s="128" t="s">
        <v>10</v>
      </c>
      <c r="H5" s="137" t="s">
        <v>362</v>
      </c>
      <c r="I5" s="137" t="s">
        <v>363</v>
      </c>
      <c r="J5" s="137" t="s">
        <v>364</v>
      </c>
      <c r="K5" s="109" t="s">
        <v>11</v>
      </c>
      <c r="L5" s="128" t="s">
        <v>11</v>
      </c>
      <c r="M5" s="137" t="s">
        <v>365</v>
      </c>
      <c r="N5" s="137" t="s">
        <v>366</v>
      </c>
      <c r="O5" s="137" t="s">
        <v>367</v>
      </c>
      <c r="P5" s="109" t="s">
        <v>12</v>
      </c>
      <c r="Q5" s="128" t="s">
        <v>12</v>
      </c>
      <c r="R5" s="137" t="s">
        <v>368</v>
      </c>
      <c r="S5" s="137" t="s">
        <v>369</v>
      </c>
      <c r="T5" s="137" t="s">
        <v>370</v>
      </c>
      <c r="U5" s="3" t="s">
        <v>13</v>
      </c>
      <c r="V5" s="128" t="s">
        <v>13</v>
      </c>
      <c r="W5" s="137" t="s">
        <v>389</v>
      </c>
      <c r="X5" s="137" t="s">
        <v>371</v>
      </c>
      <c r="Y5" s="137" t="s">
        <v>372</v>
      </c>
      <c r="AA5" s="143"/>
    </row>
    <row r="6" spans="1:27" ht="18" thickBot="1">
      <c r="A6" s="4"/>
      <c r="B6" s="165" t="s">
        <v>14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6"/>
      <c r="R6" s="166"/>
      <c r="S6" s="166"/>
      <c r="T6" s="166"/>
      <c r="U6" s="166"/>
      <c r="V6" s="135"/>
      <c r="W6" s="135"/>
      <c r="X6" s="135"/>
      <c r="Y6" s="135"/>
      <c r="Z6" s="129"/>
      <c r="AA6" s="143"/>
    </row>
    <row r="7" spans="1:27" ht="18.75" thickTop="1" thickBot="1">
      <c r="A7" s="5"/>
      <c r="B7" s="6" t="s">
        <v>15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8"/>
      <c r="R7" s="8"/>
      <c r="S7" s="8"/>
      <c r="T7" s="8"/>
      <c r="U7" s="8"/>
      <c r="V7" s="8"/>
      <c r="W7" s="8"/>
      <c r="X7" s="8"/>
      <c r="Y7" s="8"/>
      <c r="Z7" s="129"/>
      <c r="AA7" s="143"/>
    </row>
    <row r="8" spans="1:27" ht="35.25" thickTop="1">
      <c r="A8" s="92" t="s">
        <v>16</v>
      </c>
      <c r="B8" s="9" t="s">
        <v>17</v>
      </c>
      <c r="C8" s="45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3"/>
      <c r="V8" s="72"/>
      <c r="W8" s="72"/>
      <c r="X8" s="72"/>
      <c r="Y8" s="72"/>
      <c r="AA8" s="143"/>
    </row>
    <row r="9" spans="1:27">
      <c r="A9" s="20"/>
      <c r="B9" s="10" t="s">
        <v>18</v>
      </c>
      <c r="C9" s="46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1"/>
      <c r="V9" s="70"/>
      <c r="W9" s="70"/>
      <c r="X9" s="70"/>
      <c r="Y9" s="70"/>
      <c r="AA9" s="143"/>
    </row>
    <row r="10" spans="1:27">
      <c r="A10" s="20"/>
      <c r="B10" s="11" t="s">
        <v>19</v>
      </c>
      <c r="C10" s="46" t="s">
        <v>20</v>
      </c>
      <c r="D10" s="70">
        <v>5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1">
        <v>5</v>
      </c>
      <c r="V10" s="70"/>
      <c r="W10" s="70"/>
      <c r="X10" s="70"/>
      <c r="Y10" s="70"/>
      <c r="Z10" s="116" t="s">
        <v>293</v>
      </c>
      <c r="AA10" s="143"/>
    </row>
    <row r="11" spans="1:27">
      <c r="A11" s="93"/>
      <c r="B11" s="10" t="s">
        <v>21</v>
      </c>
      <c r="C11" s="47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1"/>
      <c r="V11" s="70"/>
      <c r="W11" s="70"/>
      <c r="X11" s="70"/>
      <c r="Y11" s="70"/>
      <c r="AA11" s="143"/>
    </row>
    <row r="12" spans="1:27" ht="34.5">
      <c r="A12" s="20"/>
      <c r="B12" s="11" t="s">
        <v>22</v>
      </c>
      <c r="C12" s="46" t="s">
        <v>23</v>
      </c>
      <c r="D12" s="70">
        <v>5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>
        <v>5</v>
      </c>
      <c r="V12" s="70"/>
      <c r="W12" s="70"/>
      <c r="X12" s="70"/>
      <c r="Y12" s="70"/>
      <c r="Z12" s="116" t="s">
        <v>292</v>
      </c>
      <c r="AA12" s="143"/>
    </row>
    <row r="13" spans="1:27">
      <c r="A13" s="12"/>
      <c r="B13" s="13"/>
      <c r="C13" s="65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7"/>
      <c r="V13" s="86"/>
      <c r="W13" s="86"/>
      <c r="X13" s="86"/>
      <c r="Y13" s="86"/>
      <c r="AA13" s="143"/>
    </row>
    <row r="14" spans="1:27">
      <c r="A14" s="94"/>
      <c r="B14" s="12" t="s">
        <v>24</v>
      </c>
      <c r="C14" s="4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9"/>
      <c r="V14" s="88"/>
      <c r="W14" s="88"/>
      <c r="X14" s="88"/>
      <c r="Y14" s="88"/>
      <c r="AA14" s="143"/>
    </row>
    <row r="15" spans="1:27">
      <c r="A15" s="93"/>
      <c r="B15" s="14" t="s">
        <v>25</v>
      </c>
      <c r="C15" s="49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1"/>
      <c r="V15" s="70"/>
      <c r="W15" s="70"/>
      <c r="X15" s="70"/>
      <c r="Y15" s="70"/>
      <c r="AA15" s="143"/>
    </row>
    <row r="16" spans="1:27">
      <c r="A16" s="93"/>
      <c r="B16" s="15" t="s">
        <v>26</v>
      </c>
      <c r="C16" s="50" t="s">
        <v>27</v>
      </c>
      <c r="D16" s="70">
        <v>7256</v>
      </c>
      <c r="E16" s="138">
        <f>SUM(G16,L16,Q16,V16)</f>
        <v>8176</v>
      </c>
      <c r="F16" s="138">
        <v>1738</v>
      </c>
      <c r="G16" s="138">
        <f t="shared" ref="G16:J16" si="0">SUM(G17,G22,G23,G26,G32,G33,G34)</f>
        <v>2059</v>
      </c>
      <c r="H16" s="138">
        <f t="shared" si="0"/>
        <v>501</v>
      </c>
      <c r="I16" s="138">
        <f t="shared" si="0"/>
        <v>809</v>
      </c>
      <c r="J16" s="138">
        <f t="shared" si="0"/>
        <v>749</v>
      </c>
      <c r="K16" s="138">
        <v>1871</v>
      </c>
      <c r="L16" s="138">
        <f t="shared" ref="L16:O16" si="1">SUM(L17,L22,L23,L26,L32,L33,L34)</f>
        <v>2004</v>
      </c>
      <c r="M16" s="138">
        <f t="shared" si="1"/>
        <v>709</v>
      </c>
      <c r="N16" s="138">
        <f t="shared" si="1"/>
        <v>666</v>
      </c>
      <c r="O16" s="138">
        <f t="shared" si="1"/>
        <v>629</v>
      </c>
      <c r="P16" s="138">
        <v>1816</v>
      </c>
      <c r="Q16" s="138">
        <f t="shared" ref="Q16:T16" si="2">SUM(Q17,Q22,Q23,Q26,Q32,Q33,Q34)</f>
        <v>1788</v>
      </c>
      <c r="R16" s="138">
        <f t="shared" si="2"/>
        <v>574</v>
      </c>
      <c r="S16" s="138">
        <f t="shared" si="2"/>
        <v>531</v>
      </c>
      <c r="T16" s="138">
        <f t="shared" si="2"/>
        <v>683</v>
      </c>
      <c r="U16" s="139">
        <v>1831</v>
      </c>
      <c r="V16" s="138">
        <f t="shared" ref="V16:X16" si="3">SUM(V17,V22,V23,V26,V32,V33,V34)</f>
        <v>2325</v>
      </c>
      <c r="W16" s="138">
        <f t="shared" si="3"/>
        <v>679</v>
      </c>
      <c r="X16" s="138">
        <f t="shared" si="3"/>
        <v>647</v>
      </c>
      <c r="Y16" s="138">
        <f>SUM(Y17,Y22,Y23,Y26,Y32,Y33,Y34)</f>
        <v>999</v>
      </c>
      <c r="Z16" s="119" t="s">
        <v>297</v>
      </c>
      <c r="AA16" s="143"/>
    </row>
    <row r="17" spans="1:27">
      <c r="A17" s="95"/>
      <c r="B17" s="14" t="s">
        <v>28</v>
      </c>
      <c r="C17" s="49" t="s">
        <v>27</v>
      </c>
      <c r="D17" s="70">
        <v>6200</v>
      </c>
      <c r="E17" s="138">
        <f t="shared" ref="E17:E34" si="4">SUM(G17,L17,Q17,V17)</f>
        <v>6747</v>
      </c>
      <c r="F17" s="138">
        <v>1550</v>
      </c>
      <c r="G17" s="138">
        <f t="shared" ref="G17:J17" si="5">SUM(G18:G19)</f>
        <v>1731</v>
      </c>
      <c r="H17" s="138">
        <f t="shared" si="5"/>
        <v>396</v>
      </c>
      <c r="I17" s="138">
        <f t="shared" si="5"/>
        <v>698</v>
      </c>
      <c r="J17" s="138">
        <f t="shared" si="5"/>
        <v>637</v>
      </c>
      <c r="K17" s="138">
        <v>1550</v>
      </c>
      <c r="L17" s="138">
        <f t="shared" ref="L17:O17" si="6">SUM(L18:L19)</f>
        <v>1695</v>
      </c>
      <c r="M17" s="138">
        <f t="shared" si="6"/>
        <v>595</v>
      </c>
      <c r="N17" s="138">
        <f t="shared" si="6"/>
        <v>573</v>
      </c>
      <c r="O17" s="138">
        <f t="shared" si="6"/>
        <v>527</v>
      </c>
      <c r="P17" s="138">
        <v>1550</v>
      </c>
      <c r="Q17" s="138">
        <f t="shared" ref="Q17:T17" si="7">SUM(Q18:Q19)</f>
        <v>1470</v>
      </c>
      <c r="R17" s="138">
        <f t="shared" si="7"/>
        <v>494</v>
      </c>
      <c r="S17" s="138">
        <f t="shared" si="7"/>
        <v>422</v>
      </c>
      <c r="T17" s="138">
        <f t="shared" si="7"/>
        <v>554</v>
      </c>
      <c r="U17" s="139">
        <v>1550</v>
      </c>
      <c r="V17" s="138">
        <f t="shared" ref="V17:X17" si="8">SUM(V18:V19)</f>
        <v>1851</v>
      </c>
      <c r="W17" s="138">
        <f t="shared" si="8"/>
        <v>533</v>
      </c>
      <c r="X17" s="138">
        <f t="shared" si="8"/>
        <v>478</v>
      </c>
      <c r="Y17" s="138">
        <f>SUM(Y18:Y19)</f>
        <v>840</v>
      </c>
      <c r="Z17" s="116" t="s">
        <v>295</v>
      </c>
      <c r="AA17" s="143"/>
    </row>
    <row r="18" spans="1:27">
      <c r="A18" s="95"/>
      <c r="B18" s="14" t="s">
        <v>29</v>
      </c>
      <c r="C18" s="49" t="s">
        <v>27</v>
      </c>
      <c r="D18" s="70">
        <v>4000</v>
      </c>
      <c r="E18" s="138">
        <f t="shared" si="4"/>
        <v>3992</v>
      </c>
      <c r="F18" s="138">
        <v>1000</v>
      </c>
      <c r="G18" s="138">
        <f>SUM(H18:J18)</f>
        <v>1030</v>
      </c>
      <c r="H18" s="151">
        <f>SUM([1]total_secretary!H18)</f>
        <v>268</v>
      </c>
      <c r="I18" s="151">
        <f>SUM([2]total_secretary!I18)</f>
        <v>415</v>
      </c>
      <c r="J18" s="151">
        <f>SUM([3]total_secretary!J18)</f>
        <v>347</v>
      </c>
      <c r="K18" s="138">
        <v>1000</v>
      </c>
      <c r="L18" s="138">
        <f>SUM(M18:O18)</f>
        <v>1066</v>
      </c>
      <c r="M18" s="151">
        <f>SUM([4]total_secretary!M18)</f>
        <v>377</v>
      </c>
      <c r="N18" s="151">
        <f>SUM([5]total_secretary!N18)</f>
        <v>348</v>
      </c>
      <c r="O18" s="151">
        <f>SUM([6]total_secretary!O18)</f>
        <v>341</v>
      </c>
      <c r="P18" s="138">
        <v>1000</v>
      </c>
      <c r="Q18" s="138">
        <f>SUM(R18:T18)</f>
        <v>863</v>
      </c>
      <c r="R18" s="151">
        <f>SUM([7]total_secretary!R18)</f>
        <v>328</v>
      </c>
      <c r="S18" s="151">
        <f>SUM([8]total_secretary!S18)</f>
        <v>195</v>
      </c>
      <c r="T18" s="151">
        <f>SUM([9]total_secretary!T18)</f>
        <v>340</v>
      </c>
      <c r="U18" s="139">
        <v>1000</v>
      </c>
      <c r="V18" s="138">
        <f>SUM(W18:Y18)</f>
        <v>1033</v>
      </c>
      <c r="W18" s="151">
        <f>SUM([10]total_secretary!W18)</f>
        <v>285</v>
      </c>
      <c r="X18" s="151">
        <f>SUM([11]total_secretary!X18)</f>
        <v>271</v>
      </c>
      <c r="Y18" s="151">
        <f>SUM([12]total_secretary!Y18)</f>
        <v>477</v>
      </c>
      <c r="AA18" s="143" t="s">
        <v>373</v>
      </c>
    </row>
    <row r="19" spans="1:27">
      <c r="A19" s="95"/>
      <c r="B19" s="14" t="s">
        <v>30</v>
      </c>
      <c r="C19" s="49" t="s">
        <v>27</v>
      </c>
      <c r="D19" s="70">
        <v>2200</v>
      </c>
      <c r="E19" s="138">
        <f t="shared" si="4"/>
        <v>2755</v>
      </c>
      <c r="F19" s="138">
        <v>550</v>
      </c>
      <c r="G19" s="138">
        <f t="shared" ref="G19:G22" si="9">SUM(H19:J19)</f>
        <v>701</v>
      </c>
      <c r="H19" s="151">
        <f>SUM([1]total_secretary!H19)</f>
        <v>128</v>
      </c>
      <c r="I19" s="151">
        <f>SUM([2]total_secretary!I19)</f>
        <v>283</v>
      </c>
      <c r="J19" s="151">
        <f>SUM([3]total_secretary!J19)</f>
        <v>290</v>
      </c>
      <c r="K19" s="138">
        <v>550</v>
      </c>
      <c r="L19" s="138">
        <f t="shared" ref="L19:L22" si="10">SUM(M19:O19)</f>
        <v>629</v>
      </c>
      <c r="M19" s="151">
        <f>SUM([4]total_secretary!M19)</f>
        <v>218</v>
      </c>
      <c r="N19" s="151">
        <f>SUM([5]total_secretary!N19)</f>
        <v>225</v>
      </c>
      <c r="O19" s="151">
        <f>SUM([6]total_secretary!O19)</f>
        <v>186</v>
      </c>
      <c r="P19" s="138">
        <v>550</v>
      </c>
      <c r="Q19" s="138">
        <f t="shared" ref="Q19:Q34" si="11">SUM(R19:T19)</f>
        <v>607</v>
      </c>
      <c r="R19" s="151">
        <f>SUM([7]total_secretary!R19)</f>
        <v>166</v>
      </c>
      <c r="S19" s="151">
        <f>SUM([8]total_secretary!S19)</f>
        <v>227</v>
      </c>
      <c r="T19" s="151">
        <f>SUM([9]total_secretary!T19)</f>
        <v>214</v>
      </c>
      <c r="U19" s="139">
        <v>550</v>
      </c>
      <c r="V19" s="138">
        <f t="shared" ref="V19:V22" si="12">SUM(W19:Y19)</f>
        <v>818</v>
      </c>
      <c r="W19" s="151">
        <f>SUM([10]total_secretary!W19)</f>
        <v>248</v>
      </c>
      <c r="X19" s="151">
        <f>SUM([11]total_secretary!X19)</f>
        <v>207</v>
      </c>
      <c r="Y19" s="151">
        <f>SUM([12]total_secretary!Y19)</f>
        <v>363</v>
      </c>
      <c r="AA19" s="143" t="s">
        <v>373</v>
      </c>
    </row>
    <row r="20" spans="1:27">
      <c r="A20" s="95"/>
      <c r="B20" s="16" t="s">
        <v>31</v>
      </c>
      <c r="C20" s="51" t="s">
        <v>27</v>
      </c>
      <c r="D20" s="70">
        <v>9600</v>
      </c>
      <c r="E20" s="138">
        <f t="shared" si="4"/>
        <v>10214</v>
      </c>
      <c r="F20" s="138">
        <v>2400</v>
      </c>
      <c r="G20" s="138">
        <f t="shared" si="9"/>
        <v>2529</v>
      </c>
      <c r="H20" s="151">
        <f>SUM([1]total_secretary!H20)</f>
        <v>840</v>
      </c>
      <c r="I20" s="151">
        <f>SUM([2]total_secretary!I20)</f>
        <v>740</v>
      </c>
      <c r="J20" s="151">
        <f>SUM([3]total_secretary!J20)</f>
        <v>949</v>
      </c>
      <c r="K20" s="138">
        <v>2400</v>
      </c>
      <c r="L20" s="138">
        <f t="shared" si="10"/>
        <v>2706</v>
      </c>
      <c r="M20" s="151">
        <f>SUM([4]total_secretary!M20)</f>
        <v>1131</v>
      </c>
      <c r="N20" s="151">
        <f>SUM([5]total_secretary!N20)</f>
        <v>888</v>
      </c>
      <c r="O20" s="151">
        <f>SUM([6]total_secretary!O20)</f>
        <v>687</v>
      </c>
      <c r="P20" s="138">
        <v>2400</v>
      </c>
      <c r="Q20" s="138">
        <f t="shared" si="11"/>
        <v>2574</v>
      </c>
      <c r="R20" s="151">
        <f>SUM([7]total_secretary!R20)</f>
        <v>797</v>
      </c>
      <c r="S20" s="151">
        <f>SUM([8]total_secretary!S20)</f>
        <v>849</v>
      </c>
      <c r="T20" s="151">
        <f>SUM([9]total_secretary!T20)</f>
        <v>928</v>
      </c>
      <c r="U20" s="139">
        <v>2400</v>
      </c>
      <c r="V20" s="138">
        <f t="shared" si="12"/>
        <v>2405</v>
      </c>
      <c r="W20" s="151">
        <f>SUM([10]total_secretary!W20)</f>
        <v>747</v>
      </c>
      <c r="X20" s="151">
        <f>SUM([11]total_secretary!X20)</f>
        <v>656</v>
      </c>
      <c r="Y20" s="151">
        <f>SUM([12]total_secretary!Y20)</f>
        <v>1002</v>
      </c>
      <c r="AA20" s="143" t="s">
        <v>373</v>
      </c>
    </row>
    <row r="21" spans="1:27">
      <c r="A21" s="95"/>
      <c r="B21" s="16" t="s">
        <v>32</v>
      </c>
      <c r="C21" s="51" t="s">
        <v>27</v>
      </c>
      <c r="D21" s="70">
        <v>2800</v>
      </c>
      <c r="E21" s="138">
        <f t="shared" si="4"/>
        <v>3521</v>
      </c>
      <c r="F21" s="138">
        <v>700</v>
      </c>
      <c r="G21" s="138">
        <f t="shared" si="9"/>
        <v>941</v>
      </c>
      <c r="H21" s="151">
        <f>SUM([1]total_secretary!H21)</f>
        <v>186</v>
      </c>
      <c r="I21" s="151">
        <f>SUM([2]total_secretary!I21)</f>
        <v>366</v>
      </c>
      <c r="J21" s="151">
        <f>SUM([3]total_secretary!J21)</f>
        <v>389</v>
      </c>
      <c r="K21" s="138">
        <v>700</v>
      </c>
      <c r="L21" s="138">
        <f t="shared" si="10"/>
        <v>1091</v>
      </c>
      <c r="M21" s="151">
        <f>SUM([4]total_secretary!M21)</f>
        <v>390</v>
      </c>
      <c r="N21" s="151">
        <f>SUM([5]total_secretary!N21)</f>
        <v>380</v>
      </c>
      <c r="O21" s="151">
        <f>SUM([6]total_secretary!O21)</f>
        <v>321</v>
      </c>
      <c r="P21" s="138">
        <v>700</v>
      </c>
      <c r="Q21" s="138">
        <f t="shared" si="11"/>
        <v>701</v>
      </c>
      <c r="R21" s="151">
        <f>SUM([7]total_secretary!R21)</f>
        <v>290</v>
      </c>
      <c r="S21" s="151">
        <f>SUM([8]total_secretary!S21)</f>
        <v>131</v>
      </c>
      <c r="T21" s="151">
        <f>SUM([9]total_secretary!T21)</f>
        <v>280</v>
      </c>
      <c r="U21" s="139">
        <v>700</v>
      </c>
      <c r="V21" s="138">
        <f t="shared" si="12"/>
        <v>788</v>
      </c>
      <c r="W21" s="151">
        <f>SUM([10]total_secretary!W21)</f>
        <v>230</v>
      </c>
      <c r="X21" s="151">
        <f>SUM([11]total_secretary!X21)</f>
        <v>233</v>
      </c>
      <c r="Y21" s="151">
        <f>SUM([12]total_secretary!Y21)</f>
        <v>325</v>
      </c>
      <c r="AA21" s="143" t="s">
        <v>373</v>
      </c>
    </row>
    <row r="22" spans="1:27">
      <c r="A22" s="95"/>
      <c r="B22" s="14" t="s">
        <v>33</v>
      </c>
      <c r="C22" s="49" t="s">
        <v>27</v>
      </c>
      <c r="D22" s="70">
        <v>24</v>
      </c>
      <c r="E22" s="138">
        <f t="shared" si="4"/>
        <v>20</v>
      </c>
      <c r="F22" s="138">
        <v>6</v>
      </c>
      <c r="G22" s="138">
        <f t="shared" si="9"/>
        <v>5</v>
      </c>
      <c r="H22" s="151">
        <f>SUM([1]total_secretary!H22)</f>
        <v>2</v>
      </c>
      <c r="I22" s="151">
        <f>SUM([2]total_secretary!I22)</f>
        <v>2</v>
      </c>
      <c r="J22" s="151">
        <f>SUM([3]total_secretary!J22)</f>
        <v>1</v>
      </c>
      <c r="K22" s="138">
        <v>6</v>
      </c>
      <c r="L22" s="138">
        <f t="shared" si="10"/>
        <v>5</v>
      </c>
      <c r="M22" s="151">
        <f>SUM([4]total_secretary!M22)</f>
        <v>2</v>
      </c>
      <c r="N22" s="151">
        <f>SUM([5]total_secretary!N22)</f>
        <v>1</v>
      </c>
      <c r="O22" s="151">
        <f>SUM([6]total_secretary!O22)</f>
        <v>2</v>
      </c>
      <c r="P22" s="138">
        <v>6</v>
      </c>
      <c r="Q22" s="138">
        <f t="shared" si="11"/>
        <v>6</v>
      </c>
      <c r="R22" s="151">
        <f>SUM([7]total_secretary!R22)</f>
        <v>1</v>
      </c>
      <c r="S22" s="151">
        <f>SUM([8]total_secretary!S22)</f>
        <v>3</v>
      </c>
      <c r="T22" s="151">
        <f>SUM([9]total_secretary!T22)</f>
        <v>2</v>
      </c>
      <c r="U22" s="139">
        <v>6</v>
      </c>
      <c r="V22" s="138">
        <f t="shared" si="12"/>
        <v>4</v>
      </c>
      <c r="W22" s="151">
        <f>SUM([10]total_secretary!W22)</f>
        <v>0</v>
      </c>
      <c r="X22" s="151">
        <f>SUM([11]total_secretary!X22)</f>
        <v>2</v>
      </c>
      <c r="Y22" s="151">
        <f>SUM([12]total_secretary!Y22)</f>
        <v>2</v>
      </c>
      <c r="AA22" s="143" t="s">
        <v>373</v>
      </c>
    </row>
    <row r="23" spans="1:27">
      <c r="A23" s="96"/>
      <c r="B23" s="17" t="s">
        <v>34</v>
      </c>
      <c r="C23" s="52" t="s">
        <v>27</v>
      </c>
      <c r="D23" s="70">
        <v>120</v>
      </c>
      <c r="E23" s="138">
        <f t="shared" si="4"/>
        <v>313</v>
      </c>
      <c r="F23" s="138">
        <v>30</v>
      </c>
      <c r="G23" s="138">
        <f t="shared" ref="G23:J23" si="13">SUM(G24:G25)</f>
        <v>81</v>
      </c>
      <c r="H23" s="138">
        <f t="shared" si="13"/>
        <v>23</v>
      </c>
      <c r="I23" s="138">
        <f t="shared" si="13"/>
        <v>32</v>
      </c>
      <c r="J23" s="138">
        <f t="shared" si="13"/>
        <v>26</v>
      </c>
      <c r="K23" s="138">
        <v>30</v>
      </c>
      <c r="L23" s="138">
        <f t="shared" ref="L23:O23" si="14">SUM(L24:L25)</f>
        <v>79</v>
      </c>
      <c r="M23" s="138">
        <f t="shared" si="14"/>
        <v>25</v>
      </c>
      <c r="N23" s="138">
        <f t="shared" si="14"/>
        <v>20</v>
      </c>
      <c r="O23" s="138">
        <f t="shared" si="14"/>
        <v>34</v>
      </c>
      <c r="P23" s="138">
        <v>30</v>
      </c>
      <c r="Q23" s="138">
        <f t="shared" ref="Q23:T23" si="15">SUM(Q24:Q25)</f>
        <v>68</v>
      </c>
      <c r="R23" s="138">
        <f t="shared" si="15"/>
        <v>17</v>
      </c>
      <c r="S23" s="138">
        <f t="shared" si="15"/>
        <v>33</v>
      </c>
      <c r="T23" s="138">
        <f t="shared" si="15"/>
        <v>18</v>
      </c>
      <c r="U23" s="139">
        <v>30</v>
      </c>
      <c r="V23" s="138">
        <f t="shared" ref="V23:X23" si="16">SUM(V24:V25)</f>
        <v>85</v>
      </c>
      <c r="W23" s="138">
        <f t="shared" si="16"/>
        <v>30</v>
      </c>
      <c r="X23" s="138">
        <f t="shared" si="16"/>
        <v>23</v>
      </c>
      <c r="Y23" s="138">
        <f>SUM(Y24:Y25)</f>
        <v>32</v>
      </c>
      <c r="Z23" s="116" t="s">
        <v>294</v>
      </c>
      <c r="AA23" s="143"/>
    </row>
    <row r="24" spans="1:27">
      <c r="A24" s="95"/>
      <c r="B24" s="14" t="s">
        <v>35</v>
      </c>
      <c r="C24" s="49" t="s">
        <v>27</v>
      </c>
      <c r="D24" s="70">
        <v>60</v>
      </c>
      <c r="E24" s="138">
        <f t="shared" si="4"/>
        <v>137</v>
      </c>
      <c r="F24" s="138">
        <v>15</v>
      </c>
      <c r="G24" s="138">
        <f t="shared" ref="G24:G25" si="17">SUM(H24:J24)</f>
        <v>37</v>
      </c>
      <c r="H24" s="151">
        <f>SUM([1]total_secretary!H24)</f>
        <v>11</v>
      </c>
      <c r="I24" s="151">
        <f>SUM([2]total_secretary!I24)</f>
        <v>16</v>
      </c>
      <c r="J24" s="151">
        <f>SUM([3]total_secretary!J24)</f>
        <v>10</v>
      </c>
      <c r="K24" s="138">
        <v>15</v>
      </c>
      <c r="L24" s="138">
        <f t="shared" ref="L24:L25" si="18">SUM(M24:O24)</f>
        <v>31</v>
      </c>
      <c r="M24" s="151">
        <f>SUM([4]total_secretary!M24)</f>
        <v>12</v>
      </c>
      <c r="N24" s="151">
        <f>SUM([5]total_secretary!N24)</f>
        <v>9</v>
      </c>
      <c r="O24" s="151">
        <f>SUM([6]total_secretary!O24)</f>
        <v>10</v>
      </c>
      <c r="P24" s="138">
        <v>15</v>
      </c>
      <c r="Q24" s="138">
        <f t="shared" si="11"/>
        <v>32</v>
      </c>
      <c r="R24" s="151">
        <f>SUM([7]total_secretary!R24)</f>
        <v>7</v>
      </c>
      <c r="S24" s="151">
        <f>SUM([8]total_secretary!S24)</f>
        <v>14</v>
      </c>
      <c r="T24" s="151">
        <f>SUM([9]total_secretary!T24)</f>
        <v>11</v>
      </c>
      <c r="U24" s="139">
        <v>15</v>
      </c>
      <c r="V24" s="138">
        <f t="shared" ref="V24:V25" si="19">SUM(W24:Y24)</f>
        <v>37</v>
      </c>
      <c r="W24" s="151">
        <f>SUM([10]total_secretary!W24)</f>
        <v>15</v>
      </c>
      <c r="X24" s="151">
        <f>SUM([11]total_secretary!X24)</f>
        <v>10</v>
      </c>
      <c r="Y24" s="151">
        <f>SUM([12]total_secretary!Y24)</f>
        <v>12</v>
      </c>
      <c r="AA24" s="143" t="s">
        <v>373</v>
      </c>
    </row>
    <row r="25" spans="1:27">
      <c r="A25" s="95"/>
      <c r="B25" s="14" t="s">
        <v>36</v>
      </c>
      <c r="C25" s="49" t="s">
        <v>27</v>
      </c>
      <c r="D25" s="70">
        <v>60</v>
      </c>
      <c r="E25" s="138">
        <f t="shared" si="4"/>
        <v>176</v>
      </c>
      <c r="F25" s="138">
        <v>15</v>
      </c>
      <c r="G25" s="138">
        <f t="shared" si="17"/>
        <v>44</v>
      </c>
      <c r="H25" s="151">
        <f>SUM([1]total_secretary!H25)</f>
        <v>12</v>
      </c>
      <c r="I25" s="151">
        <f>SUM([2]total_secretary!I25)</f>
        <v>16</v>
      </c>
      <c r="J25" s="151">
        <f>SUM([3]total_secretary!J25)</f>
        <v>16</v>
      </c>
      <c r="K25" s="138">
        <v>15</v>
      </c>
      <c r="L25" s="138">
        <f t="shared" si="18"/>
        <v>48</v>
      </c>
      <c r="M25" s="151">
        <f>SUM([4]total_secretary!M25)</f>
        <v>13</v>
      </c>
      <c r="N25" s="151">
        <f>SUM([5]total_secretary!N25)</f>
        <v>11</v>
      </c>
      <c r="O25" s="151">
        <f>SUM([6]total_secretary!O25)</f>
        <v>24</v>
      </c>
      <c r="P25" s="138">
        <v>15</v>
      </c>
      <c r="Q25" s="138">
        <f t="shared" si="11"/>
        <v>36</v>
      </c>
      <c r="R25" s="151">
        <f>SUM([7]total_secretary!R25)</f>
        <v>10</v>
      </c>
      <c r="S25" s="151">
        <f>SUM([8]total_secretary!S25)</f>
        <v>19</v>
      </c>
      <c r="T25" s="151">
        <f>SUM([9]total_secretary!T25)</f>
        <v>7</v>
      </c>
      <c r="U25" s="139">
        <v>15</v>
      </c>
      <c r="V25" s="138">
        <f t="shared" si="19"/>
        <v>48</v>
      </c>
      <c r="W25" s="151">
        <f>SUM([10]total_secretary!W25)</f>
        <v>15</v>
      </c>
      <c r="X25" s="151">
        <f>SUM([11]total_secretary!X25)</f>
        <v>13</v>
      </c>
      <c r="Y25" s="151">
        <f>SUM([12]total_secretary!Y25)</f>
        <v>20</v>
      </c>
      <c r="AA25" s="143" t="s">
        <v>373</v>
      </c>
    </row>
    <row r="26" spans="1:27">
      <c r="A26" s="95"/>
      <c r="B26" s="14" t="s">
        <v>37</v>
      </c>
      <c r="C26" s="49" t="s">
        <v>27</v>
      </c>
      <c r="D26" s="70">
        <v>347</v>
      </c>
      <c r="E26" s="138">
        <f t="shared" si="4"/>
        <v>319</v>
      </c>
      <c r="F26" s="138">
        <v>52</v>
      </c>
      <c r="G26" s="138">
        <f t="shared" ref="G26:J26" si="20">SUM(G27:G29)</f>
        <v>51</v>
      </c>
      <c r="H26" s="138">
        <f t="shared" si="20"/>
        <v>22</v>
      </c>
      <c r="I26" s="138">
        <f t="shared" si="20"/>
        <v>17</v>
      </c>
      <c r="J26" s="138">
        <f t="shared" si="20"/>
        <v>12</v>
      </c>
      <c r="K26" s="138">
        <v>115</v>
      </c>
      <c r="L26" s="138">
        <f t="shared" ref="L26:O26" si="21">SUM(L27:L29)</f>
        <v>88</v>
      </c>
      <c r="M26" s="138">
        <f t="shared" si="21"/>
        <v>28</v>
      </c>
      <c r="N26" s="138">
        <f t="shared" si="21"/>
        <v>45</v>
      </c>
      <c r="O26" s="138">
        <f t="shared" si="21"/>
        <v>15</v>
      </c>
      <c r="P26" s="138">
        <v>70</v>
      </c>
      <c r="Q26" s="138">
        <f t="shared" ref="Q26:T26" si="22">SUM(Q27:Q29)</f>
        <v>63</v>
      </c>
      <c r="R26" s="138">
        <f t="shared" si="22"/>
        <v>15</v>
      </c>
      <c r="S26" s="138">
        <f t="shared" si="22"/>
        <v>18</v>
      </c>
      <c r="T26" s="138">
        <f t="shared" si="22"/>
        <v>30</v>
      </c>
      <c r="U26" s="139">
        <v>110</v>
      </c>
      <c r="V26" s="138">
        <f>SUM(V27:V29)</f>
        <v>117</v>
      </c>
      <c r="W26" s="138">
        <f t="shared" ref="W26:X26" si="23">SUM(W27:W29)</f>
        <v>57</v>
      </c>
      <c r="X26" s="138">
        <f t="shared" si="23"/>
        <v>34</v>
      </c>
      <c r="Y26" s="138">
        <f>SUM(Y27:Y29)</f>
        <v>26</v>
      </c>
      <c r="Z26" s="116" t="s">
        <v>296</v>
      </c>
      <c r="AA26" s="143"/>
    </row>
    <row r="27" spans="1:27">
      <c r="A27" s="95"/>
      <c r="B27" s="14" t="s">
        <v>38</v>
      </c>
      <c r="C27" s="49" t="s">
        <v>27</v>
      </c>
      <c r="D27" s="70">
        <v>235</v>
      </c>
      <c r="E27" s="138">
        <f t="shared" si="4"/>
        <v>218</v>
      </c>
      <c r="F27" s="138">
        <v>30</v>
      </c>
      <c r="G27" s="138">
        <f t="shared" ref="G27:G34" si="24">SUM(H27:J27)</f>
        <v>32</v>
      </c>
      <c r="H27" s="151">
        <f>SUM([1]total_secretary!H27)</f>
        <v>13</v>
      </c>
      <c r="I27" s="151">
        <f>SUM([2]total_secretary!I27)</f>
        <v>10</v>
      </c>
      <c r="J27" s="151">
        <f>SUM([3]total_secretary!J27)</f>
        <v>9</v>
      </c>
      <c r="K27" s="138">
        <v>80</v>
      </c>
      <c r="L27" s="138">
        <f t="shared" ref="L27:L34" si="25">SUM(M27:O27)</f>
        <v>47</v>
      </c>
      <c r="M27" s="151">
        <f>SUM([4]total_secretary!M27)</f>
        <v>15</v>
      </c>
      <c r="N27" s="151">
        <f>SUM([5]total_secretary!N27)</f>
        <v>24</v>
      </c>
      <c r="O27" s="151">
        <f>SUM([6]total_secretary!O27)</f>
        <v>8</v>
      </c>
      <c r="P27" s="138">
        <v>50</v>
      </c>
      <c r="Q27" s="138">
        <f t="shared" si="11"/>
        <v>46</v>
      </c>
      <c r="R27" s="151">
        <f>SUM([7]total_secretary!R27)</f>
        <v>11</v>
      </c>
      <c r="S27" s="151">
        <f>SUM([8]total_secretary!S27)</f>
        <v>12</v>
      </c>
      <c r="T27" s="151">
        <f>SUM([9]total_secretary!T27)</f>
        <v>23</v>
      </c>
      <c r="U27" s="139">
        <v>75</v>
      </c>
      <c r="V27" s="138">
        <f t="shared" ref="V27:V34" si="26">SUM(W27:Y27)</f>
        <v>93</v>
      </c>
      <c r="W27" s="151">
        <f>SUM([10]total_secretary!W27)</f>
        <v>52</v>
      </c>
      <c r="X27" s="151">
        <f>SUM([11]total_secretary!X27)</f>
        <v>19</v>
      </c>
      <c r="Y27" s="151">
        <f>SUM([12]total_secretary!Y27)</f>
        <v>22</v>
      </c>
      <c r="AA27" s="143" t="s">
        <v>373</v>
      </c>
    </row>
    <row r="28" spans="1:27">
      <c r="A28" s="95"/>
      <c r="B28" s="14" t="s">
        <v>39</v>
      </c>
      <c r="C28" s="49" t="s">
        <v>27</v>
      </c>
      <c r="D28" s="70">
        <v>100</v>
      </c>
      <c r="E28" s="138">
        <f t="shared" si="4"/>
        <v>84</v>
      </c>
      <c r="F28" s="138">
        <v>15</v>
      </c>
      <c r="G28" s="138">
        <f t="shared" si="24"/>
        <v>18</v>
      </c>
      <c r="H28" s="151">
        <f>SUM([1]total_secretary!H28)</f>
        <v>8</v>
      </c>
      <c r="I28" s="151">
        <f>SUM([2]total_secretary!I28)</f>
        <v>7</v>
      </c>
      <c r="J28" s="151">
        <f>SUM([3]total_secretary!J28)</f>
        <v>3</v>
      </c>
      <c r="K28" s="138">
        <v>30</v>
      </c>
      <c r="L28" s="138">
        <f t="shared" si="25"/>
        <v>27</v>
      </c>
      <c r="M28" s="151">
        <f>SUM([4]total_secretary!M28)</f>
        <v>10</v>
      </c>
      <c r="N28" s="151">
        <f>SUM([5]total_secretary!N28)</f>
        <v>10</v>
      </c>
      <c r="O28" s="151">
        <f>SUM([6]total_secretary!O28)</f>
        <v>7</v>
      </c>
      <c r="P28" s="138">
        <v>20</v>
      </c>
      <c r="Q28" s="138">
        <f t="shared" si="11"/>
        <v>16</v>
      </c>
      <c r="R28" s="151">
        <f>SUM([7]total_secretary!R28)</f>
        <v>3</v>
      </c>
      <c r="S28" s="151">
        <f>SUM([8]total_secretary!S28)</f>
        <v>6</v>
      </c>
      <c r="T28" s="151">
        <f>SUM([9]total_secretary!T28)</f>
        <v>7</v>
      </c>
      <c r="U28" s="139">
        <v>35</v>
      </c>
      <c r="V28" s="138">
        <f t="shared" si="26"/>
        <v>23</v>
      </c>
      <c r="W28" s="151">
        <f>SUM([10]total_secretary!W28)</f>
        <v>5</v>
      </c>
      <c r="X28" s="151">
        <f>SUM([11]total_secretary!X28)</f>
        <v>14</v>
      </c>
      <c r="Y28" s="151">
        <f>SUM([12]total_secretary!Y28)</f>
        <v>4</v>
      </c>
      <c r="AA28" s="143" t="s">
        <v>373</v>
      </c>
    </row>
    <row r="29" spans="1:27">
      <c r="A29" s="95"/>
      <c r="B29" s="14" t="s">
        <v>40</v>
      </c>
      <c r="C29" s="49" t="s">
        <v>27</v>
      </c>
      <c r="D29" s="70">
        <v>12</v>
      </c>
      <c r="E29" s="138">
        <f t="shared" si="4"/>
        <v>17</v>
      </c>
      <c r="F29" s="138">
        <v>7</v>
      </c>
      <c r="G29" s="138">
        <f t="shared" si="24"/>
        <v>1</v>
      </c>
      <c r="H29" s="151">
        <f>SUM([1]total_secretary!H29)</f>
        <v>1</v>
      </c>
      <c r="I29" s="151">
        <f>SUM([2]total_secretary!I29)</f>
        <v>0</v>
      </c>
      <c r="J29" s="151">
        <f>SUM([3]total_secretary!J29)</f>
        <v>0</v>
      </c>
      <c r="K29" s="138">
        <v>5</v>
      </c>
      <c r="L29" s="138">
        <f t="shared" si="25"/>
        <v>14</v>
      </c>
      <c r="M29" s="151">
        <f>SUM([4]total_secretary!M29)</f>
        <v>3</v>
      </c>
      <c r="N29" s="151">
        <f>SUM([5]total_secretary!N29)</f>
        <v>11</v>
      </c>
      <c r="O29" s="151">
        <f>SUM([6]total_secretary!O29)</f>
        <v>0</v>
      </c>
      <c r="P29" s="138">
        <v>0</v>
      </c>
      <c r="Q29" s="138">
        <f t="shared" si="11"/>
        <v>1</v>
      </c>
      <c r="R29" s="151">
        <f>SUM([7]total_secretary!R29)</f>
        <v>1</v>
      </c>
      <c r="S29" s="151">
        <f>SUM([8]total_secretary!S29)</f>
        <v>0</v>
      </c>
      <c r="T29" s="151">
        <f>SUM([9]total_secretary!T29)</f>
        <v>0</v>
      </c>
      <c r="U29" s="139">
        <v>0</v>
      </c>
      <c r="V29" s="138">
        <f t="shared" si="26"/>
        <v>1</v>
      </c>
      <c r="W29" s="151">
        <f>SUM([10]total_secretary!W29)</f>
        <v>0</v>
      </c>
      <c r="X29" s="151">
        <f>SUM([11]total_secretary!X29)</f>
        <v>1</v>
      </c>
      <c r="Y29" s="151">
        <f>SUM([12]total_secretary!Y29)</f>
        <v>0</v>
      </c>
      <c r="AA29" s="143" t="s">
        <v>373</v>
      </c>
    </row>
    <row r="30" spans="1:27">
      <c r="A30" s="95"/>
      <c r="B30" s="16" t="s">
        <v>41</v>
      </c>
      <c r="C30" s="51" t="s">
        <v>27</v>
      </c>
      <c r="D30" s="70">
        <v>100</v>
      </c>
      <c r="E30" s="138">
        <f t="shared" si="4"/>
        <v>77</v>
      </c>
      <c r="F30" s="138">
        <v>15</v>
      </c>
      <c r="G30" s="138">
        <f t="shared" si="24"/>
        <v>18</v>
      </c>
      <c r="H30" s="151">
        <f>SUM([1]total_secretary!H30)</f>
        <v>8</v>
      </c>
      <c r="I30" s="151">
        <f>SUM([2]total_secretary!I30)</f>
        <v>7</v>
      </c>
      <c r="J30" s="151">
        <f>SUM([3]total_secretary!J30)</f>
        <v>3</v>
      </c>
      <c r="K30" s="138">
        <v>30</v>
      </c>
      <c r="L30" s="138">
        <f t="shared" si="25"/>
        <v>20</v>
      </c>
      <c r="M30" s="151">
        <f>SUM([4]total_secretary!M30)</f>
        <v>10</v>
      </c>
      <c r="N30" s="151">
        <f>SUM([5]total_secretary!N30)</f>
        <v>3</v>
      </c>
      <c r="O30" s="151">
        <f>SUM([6]total_secretary!O30)</f>
        <v>7</v>
      </c>
      <c r="P30" s="138">
        <v>20</v>
      </c>
      <c r="Q30" s="138">
        <f t="shared" si="11"/>
        <v>16</v>
      </c>
      <c r="R30" s="151">
        <f>SUM([7]total_secretary!R30)</f>
        <v>3</v>
      </c>
      <c r="S30" s="151">
        <f>SUM([8]total_secretary!S30)</f>
        <v>6</v>
      </c>
      <c r="T30" s="151">
        <f>SUM([9]total_secretary!T30)</f>
        <v>7</v>
      </c>
      <c r="U30" s="139">
        <v>35</v>
      </c>
      <c r="V30" s="138">
        <f t="shared" si="26"/>
        <v>23</v>
      </c>
      <c r="W30" s="151">
        <f>SUM([10]total_secretary!W30)</f>
        <v>5</v>
      </c>
      <c r="X30" s="151">
        <f>SUM([11]total_secretary!X30)</f>
        <v>14</v>
      </c>
      <c r="Y30" s="151">
        <f>SUM([12]total_secretary!Y30)</f>
        <v>4</v>
      </c>
      <c r="AA30" s="143" t="s">
        <v>373</v>
      </c>
    </row>
    <row r="31" spans="1:27">
      <c r="A31" s="95"/>
      <c r="B31" s="16" t="s">
        <v>42</v>
      </c>
      <c r="C31" s="51" t="s">
        <v>27</v>
      </c>
      <c r="D31" s="70">
        <v>1</v>
      </c>
      <c r="E31" s="138">
        <f t="shared" si="4"/>
        <v>12</v>
      </c>
      <c r="F31" s="138">
        <v>0</v>
      </c>
      <c r="G31" s="138">
        <f t="shared" si="24"/>
        <v>1</v>
      </c>
      <c r="H31" s="151">
        <f>SUM([1]total_secretary!H31)</f>
        <v>1</v>
      </c>
      <c r="I31" s="151">
        <f>SUM([2]total_secretary!I31)</f>
        <v>0</v>
      </c>
      <c r="J31" s="151">
        <f>SUM([3]total_secretary!J31)</f>
        <v>0</v>
      </c>
      <c r="K31" s="138">
        <v>0</v>
      </c>
      <c r="L31" s="138">
        <f t="shared" si="25"/>
        <v>11</v>
      </c>
      <c r="M31" s="151">
        <f>SUM([4]total_secretary!M31)</f>
        <v>0</v>
      </c>
      <c r="N31" s="151">
        <f>SUM([5]total_secretary!N31)</f>
        <v>11</v>
      </c>
      <c r="O31" s="151">
        <f>SUM([6]total_secretary!O31)</f>
        <v>0</v>
      </c>
      <c r="P31" s="138">
        <v>1</v>
      </c>
      <c r="Q31" s="138">
        <f t="shared" si="11"/>
        <v>0</v>
      </c>
      <c r="R31" s="151">
        <f>SUM([7]total_secretary!R31)</f>
        <v>0</v>
      </c>
      <c r="S31" s="151">
        <f>SUM([8]total_secretary!S31)</f>
        <v>0</v>
      </c>
      <c r="T31" s="151">
        <f>SUM([9]total_secretary!T31)</f>
        <v>0</v>
      </c>
      <c r="U31" s="139">
        <v>0</v>
      </c>
      <c r="V31" s="138">
        <f t="shared" si="26"/>
        <v>0</v>
      </c>
      <c r="W31" s="151">
        <f>SUM([10]total_secretary!W31)</f>
        <v>0</v>
      </c>
      <c r="X31" s="151">
        <f>SUM([11]total_secretary!X31)</f>
        <v>0</v>
      </c>
      <c r="Y31" s="151">
        <f>SUM([12]total_secretary!Y31)</f>
        <v>0</v>
      </c>
      <c r="AA31" s="143" t="s">
        <v>373</v>
      </c>
    </row>
    <row r="32" spans="1:27">
      <c r="A32" s="95"/>
      <c r="B32" s="14" t="s">
        <v>43</v>
      </c>
      <c r="C32" s="49" t="s">
        <v>27</v>
      </c>
      <c r="D32" s="70">
        <v>365</v>
      </c>
      <c r="E32" s="138">
        <f t="shared" si="4"/>
        <v>359</v>
      </c>
      <c r="F32" s="138">
        <v>50</v>
      </c>
      <c r="G32" s="138">
        <f t="shared" si="24"/>
        <v>55</v>
      </c>
      <c r="H32" s="151">
        <f>SUM([1]total_secretary!H32)</f>
        <v>20</v>
      </c>
      <c r="I32" s="151">
        <f>SUM([2]total_secretary!I32)</f>
        <v>25</v>
      </c>
      <c r="J32" s="151">
        <f>SUM([3]total_secretary!J32)</f>
        <v>10</v>
      </c>
      <c r="K32" s="138">
        <v>120</v>
      </c>
      <c r="L32" s="138">
        <f t="shared" si="25"/>
        <v>42</v>
      </c>
      <c r="M32" s="151">
        <f>SUM([4]total_secretary!M32)</f>
        <v>15</v>
      </c>
      <c r="N32" s="151">
        <f>SUM([5]total_secretary!N32)</f>
        <v>0</v>
      </c>
      <c r="O32" s="151">
        <f>SUM([6]total_secretary!O32)</f>
        <v>27</v>
      </c>
      <c r="P32" s="138">
        <v>110</v>
      </c>
      <c r="Q32" s="138">
        <f t="shared" si="11"/>
        <v>99</v>
      </c>
      <c r="R32" s="151">
        <f>SUM([7]total_secretary!R32)</f>
        <v>25</v>
      </c>
      <c r="S32" s="151">
        <f>SUM([8]total_secretary!S32)</f>
        <v>30</v>
      </c>
      <c r="T32" s="151">
        <f>SUM([9]total_secretary!T32)</f>
        <v>44</v>
      </c>
      <c r="U32" s="139">
        <v>85</v>
      </c>
      <c r="V32" s="138">
        <f t="shared" si="26"/>
        <v>163</v>
      </c>
      <c r="W32" s="151">
        <f>SUM([10]total_secretary!W32)</f>
        <v>29</v>
      </c>
      <c r="X32" s="151">
        <f>SUM([11]total_secretary!X32)</f>
        <v>71</v>
      </c>
      <c r="Y32" s="151">
        <f>SUM([12]total_secretary!Y32)</f>
        <v>63</v>
      </c>
      <c r="AA32" s="143" t="s">
        <v>373</v>
      </c>
    </row>
    <row r="33" spans="1:27">
      <c r="A33" s="95"/>
      <c r="B33" s="14" t="s">
        <v>44</v>
      </c>
      <c r="C33" s="49" t="s">
        <v>27</v>
      </c>
      <c r="D33" s="70">
        <v>80</v>
      </c>
      <c r="E33" s="138">
        <f t="shared" si="4"/>
        <v>123</v>
      </c>
      <c r="F33" s="138">
        <v>20</v>
      </c>
      <c r="G33" s="138">
        <f t="shared" si="24"/>
        <v>40</v>
      </c>
      <c r="H33" s="151">
        <f>SUM([1]total_secretary!H33)</f>
        <v>15</v>
      </c>
      <c r="I33" s="151">
        <f>SUM([2]total_secretary!I33)</f>
        <v>12</v>
      </c>
      <c r="J33" s="151">
        <f>SUM([3]total_secretary!J33)</f>
        <v>13</v>
      </c>
      <c r="K33" s="138">
        <v>20</v>
      </c>
      <c r="L33" s="138">
        <f t="shared" si="25"/>
        <v>22</v>
      </c>
      <c r="M33" s="151">
        <f>SUM([4]total_secretary!M33)</f>
        <v>7</v>
      </c>
      <c r="N33" s="151">
        <f>SUM([5]total_secretary!N33)</f>
        <v>8</v>
      </c>
      <c r="O33" s="151">
        <f>SUM([6]total_secretary!O33)</f>
        <v>7</v>
      </c>
      <c r="P33" s="138">
        <v>20</v>
      </c>
      <c r="Q33" s="138">
        <f t="shared" si="11"/>
        <v>28</v>
      </c>
      <c r="R33" s="151">
        <f>SUM([7]total_secretary!R33)</f>
        <v>11</v>
      </c>
      <c r="S33" s="151">
        <f>SUM([8]total_secretary!S33)</f>
        <v>6</v>
      </c>
      <c r="T33" s="151">
        <f>SUM([9]total_secretary!T33)</f>
        <v>11</v>
      </c>
      <c r="U33" s="139">
        <v>20</v>
      </c>
      <c r="V33" s="138">
        <f t="shared" si="26"/>
        <v>33</v>
      </c>
      <c r="W33" s="151">
        <f>SUM([10]total_secretary!W33)</f>
        <v>8</v>
      </c>
      <c r="X33" s="151">
        <f>SUM([11]total_secretary!X33)</f>
        <v>8</v>
      </c>
      <c r="Y33" s="151">
        <f>SUM([12]total_secretary!Y33)</f>
        <v>17</v>
      </c>
      <c r="AA33" s="143" t="s">
        <v>373</v>
      </c>
    </row>
    <row r="34" spans="1:27" ht="34.5">
      <c r="A34" s="95"/>
      <c r="B34" s="14" t="s">
        <v>45</v>
      </c>
      <c r="C34" s="49" t="s">
        <v>27</v>
      </c>
      <c r="D34" s="70">
        <v>120</v>
      </c>
      <c r="E34" s="138">
        <f t="shared" si="4"/>
        <v>295</v>
      </c>
      <c r="F34" s="138">
        <v>30</v>
      </c>
      <c r="G34" s="138">
        <f t="shared" si="24"/>
        <v>96</v>
      </c>
      <c r="H34" s="151">
        <f>SUM([1]total_secretary!H34)</f>
        <v>23</v>
      </c>
      <c r="I34" s="151">
        <f>SUM([2]total_secretary!I34)</f>
        <v>23</v>
      </c>
      <c r="J34" s="151">
        <f>SUM([3]total_secretary!J34)</f>
        <v>50</v>
      </c>
      <c r="K34" s="138">
        <v>30</v>
      </c>
      <c r="L34" s="138">
        <f t="shared" si="25"/>
        <v>73</v>
      </c>
      <c r="M34" s="151">
        <f>SUM([4]total_secretary!M34)</f>
        <v>37</v>
      </c>
      <c r="N34" s="151">
        <f>SUM([5]total_secretary!N34)</f>
        <v>19</v>
      </c>
      <c r="O34" s="151">
        <f>SUM([6]total_secretary!O34)</f>
        <v>17</v>
      </c>
      <c r="P34" s="138">
        <v>30</v>
      </c>
      <c r="Q34" s="138">
        <f t="shared" si="11"/>
        <v>54</v>
      </c>
      <c r="R34" s="151">
        <f>SUM([7]total_secretary!R34)</f>
        <v>11</v>
      </c>
      <c r="S34" s="151">
        <f>SUM([8]total_secretary!S34)</f>
        <v>19</v>
      </c>
      <c r="T34" s="151">
        <f>SUM([9]total_secretary!T34)</f>
        <v>24</v>
      </c>
      <c r="U34" s="138">
        <v>30</v>
      </c>
      <c r="V34" s="138">
        <f t="shared" si="26"/>
        <v>72</v>
      </c>
      <c r="W34" s="151">
        <f>SUM([10]total_secretary!W34)</f>
        <v>22</v>
      </c>
      <c r="X34" s="151">
        <f>SUM([11]total_secretary!X34)</f>
        <v>31</v>
      </c>
      <c r="Y34" s="151">
        <f>SUM([12]total_secretary!Y34)</f>
        <v>19</v>
      </c>
      <c r="AA34" s="143" t="s">
        <v>373</v>
      </c>
    </row>
    <row r="35" spans="1:27">
      <c r="A35" s="95"/>
      <c r="B35" s="15" t="s">
        <v>46</v>
      </c>
      <c r="C35" s="49"/>
      <c r="D35" s="70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48"/>
      <c r="V35" s="101"/>
      <c r="W35" s="101"/>
      <c r="X35" s="70"/>
      <c r="Y35" s="70"/>
      <c r="AA35" s="143"/>
    </row>
    <row r="36" spans="1:27">
      <c r="A36" s="95"/>
      <c r="B36" s="14" t="s">
        <v>223</v>
      </c>
      <c r="C36" s="49" t="s">
        <v>47</v>
      </c>
      <c r="D36" s="101">
        <f>SUM(D37,D39)</f>
        <v>13</v>
      </c>
      <c r="E36" s="138">
        <f t="shared" ref="E36:E53" si="27">SUM(G36,L36,Q36,V36)</f>
        <v>13</v>
      </c>
      <c r="F36" s="138">
        <f t="shared" ref="F36:K36" si="28">SUM(F37,F39)</f>
        <v>3</v>
      </c>
      <c r="G36" s="138">
        <f>SUM(G37,G39)</f>
        <v>3</v>
      </c>
      <c r="H36" s="138">
        <f t="shared" si="28"/>
        <v>0</v>
      </c>
      <c r="I36" s="138">
        <f t="shared" si="28"/>
        <v>2</v>
      </c>
      <c r="J36" s="138">
        <f t="shared" si="28"/>
        <v>1</v>
      </c>
      <c r="K36" s="138">
        <f t="shared" si="28"/>
        <v>3</v>
      </c>
      <c r="L36" s="138">
        <f>SUM(L37,L39)</f>
        <v>3</v>
      </c>
      <c r="M36" s="138">
        <f t="shared" ref="M36:P36" si="29">SUM(M37,M39)</f>
        <v>1</v>
      </c>
      <c r="N36" s="138">
        <f t="shared" si="29"/>
        <v>1</v>
      </c>
      <c r="O36" s="138">
        <f t="shared" si="29"/>
        <v>1</v>
      </c>
      <c r="P36" s="138">
        <f t="shared" si="29"/>
        <v>4</v>
      </c>
      <c r="Q36" s="138">
        <f>SUM(Q37,Q39)</f>
        <v>4</v>
      </c>
      <c r="R36" s="138">
        <f t="shared" ref="R36:U36" si="30">SUM(R37,R39)</f>
        <v>1</v>
      </c>
      <c r="S36" s="138">
        <f t="shared" si="30"/>
        <v>2</v>
      </c>
      <c r="T36" s="138">
        <f t="shared" si="30"/>
        <v>1</v>
      </c>
      <c r="U36" s="138">
        <f t="shared" si="30"/>
        <v>3</v>
      </c>
      <c r="V36" s="138">
        <f>SUM(V37,V39)</f>
        <v>3</v>
      </c>
      <c r="W36" s="138">
        <f t="shared" ref="W36:X36" si="31">SUM(W37,W39)</f>
        <v>1</v>
      </c>
      <c r="X36" s="138">
        <f t="shared" si="31"/>
        <v>1</v>
      </c>
      <c r="Y36" s="138">
        <f>SUM(Y37,Y39)</f>
        <v>1</v>
      </c>
      <c r="Z36" s="116" t="s">
        <v>298</v>
      </c>
      <c r="AA36" s="143"/>
    </row>
    <row r="37" spans="1:27">
      <c r="A37" s="95"/>
      <c r="B37" s="14" t="s">
        <v>224</v>
      </c>
      <c r="C37" s="49" t="s">
        <v>47</v>
      </c>
      <c r="D37" s="70">
        <v>1</v>
      </c>
      <c r="E37" s="138">
        <f t="shared" si="27"/>
        <v>1</v>
      </c>
      <c r="F37" s="138">
        <v>0</v>
      </c>
      <c r="G37" s="138">
        <f t="shared" ref="G37:G39" si="32">SUM(H37:J37)</f>
        <v>0</v>
      </c>
      <c r="H37" s="151">
        <f>SUM([1]total_secretary!H37)</f>
        <v>0</v>
      </c>
      <c r="I37" s="151">
        <f>SUM([2]total_secretary!I37)</f>
        <v>0</v>
      </c>
      <c r="J37" s="151">
        <f>SUM([3]total_secretary!J37)</f>
        <v>0</v>
      </c>
      <c r="K37" s="138">
        <v>0</v>
      </c>
      <c r="L37" s="138">
        <f t="shared" ref="L37:L39" si="33">SUM(M37:O37)</f>
        <v>0</v>
      </c>
      <c r="M37" s="151">
        <f>SUM([4]total_secretary!M37)</f>
        <v>0</v>
      </c>
      <c r="N37" s="151">
        <f>SUM([5]total_secretary!N37)</f>
        <v>0</v>
      </c>
      <c r="O37" s="151">
        <f>SUM([6]total_secretary!O37)</f>
        <v>0</v>
      </c>
      <c r="P37" s="138">
        <v>1</v>
      </c>
      <c r="Q37" s="138">
        <f t="shared" ref="Q37:Q39" si="34">SUM(R37:T37)</f>
        <v>1</v>
      </c>
      <c r="R37" s="151">
        <f>SUM([7]total_secretary!R37)</f>
        <v>0</v>
      </c>
      <c r="S37" s="151">
        <f>SUM([8]total_secretary!S37)</f>
        <v>1</v>
      </c>
      <c r="T37" s="151">
        <f>SUM([9]total_secretary!T37)</f>
        <v>0</v>
      </c>
      <c r="U37" s="139">
        <v>0</v>
      </c>
      <c r="V37" s="138">
        <f t="shared" ref="V37:V53" si="35">SUM(W37:Y37)</f>
        <v>0</v>
      </c>
      <c r="W37" s="151">
        <f>SUM([10]total_secretary!W37)</f>
        <v>0</v>
      </c>
      <c r="X37" s="151">
        <f>SUM([11]total_secretary!X37)</f>
        <v>0</v>
      </c>
      <c r="Y37" s="151">
        <f>SUM([12]total_secretary!Y37)</f>
        <v>0</v>
      </c>
      <c r="AA37" s="146" t="s">
        <v>373</v>
      </c>
    </row>
    <row r="38" spans="1:27">
      <c r="A38" s="95"/>
      <c r="B38" s="14"/>
      <c r="C38" s="49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58"/>
      <c r="AA38" s="146"/>
    </row>
    <row r="39" spans="1:27" ht="34.5">
      <c r="A39" s="95"/>
      <c r="B39" s="14" t="s">
        <v>388</v>
      </c>
      <c r="C39" s="49" t="s">
        <v>225</v>
      </c>
      <c r="D39" s="70">
        <v>12</v>
      </c>
      <c r="E39" s="138">
        <f t="shared" si="27"/>
        <v>12</v>
      </c>
      <c r="F39" s="138">
        <v>3</v>
      </c>
      <c r="G39" s="138">
        <f t="shared" si="32"/>
        <v>3</v>
      </c>
      <c r="H39" s="151">
        <f>SUM([1]total_secretary!H39)</f>
        <v>0</v>
      </c>
      <c r="I39" s="151">
        <f>SUM([2]total_secretary!I39)</f>
        <v>2</v>
      </c>
      <c r="J39" s="151">
        <f>SUM([3]total_secretary!J39)</f>
        <v>1</v>
      </c>
      <c r="K39" s="138">
        <v>3</v>
      </c>
      <c r="L39" s="138">
        <f t="shared" si="33"/>
        <v>3</v>
      </c>
      <c r="M39" s="151">
        <f>SUM([4]total_secretary!M39)</f>
        <v>1</v>
      </c>
      <c r="N39" s="151">
        <f>SUM([5]total_secretary!N39)</f>
        <v>1</v>
      </c>
      <c r="O39" s="151">
        <f>SUM([6]total_secretary!O39)</f>
        <v>1</v>
      </c>
      <c r="P39" s="138">
        <v>3</v>
      </c>
      <c r="Q39" s="138">
        <f t="shared" si="34"/>
        <v>3</v>
      </c>
      <c r="R39" s="151">
        <f>SUM([7]total_secretary!R39)</f>
        <v>1</v>
      </c>
      <c r="S39" s="151">
        <f>SUM([8]total_secretary!S39)</f>
        <v>1</v>
      </c>
      <c r="T39" s="151">
        <f>SUM([9]total_secretary!T39)</f>
        <v>1</v>
      </c>
      <c r="U39" s="138">
        <v>3</v>
      </c>
      <c r="V39" s="138">
        <f t="shared" si="35"/>
        <v>3</v>
      </c>
      <c r="W39" s="151">
        <f>SUM([10]total_secretary!W39)</f>
        <v>1</v>
      </c>
      <c r="X39" s="151">
        <f>SUM([11]total_secretary!X39)</f>
        <v>1</v>
      </c>
      <c r="Y39" s="151">
        <f>SUM([12]total_secretary!Y39)</f>
        <v>1</v>
      </c>
      <c r="AA39" s="143" t="s">
        <v>373</v>
      </c>
    </row>
    <row r="40" spans="1:27">
      <c r="A40" s="95"/>
      <c r="B40" s="14" t="s">
        <v>226</v>
      </c>
      <c r="C40" s="49" t="s">
        <v>47</v>
      </c>
      <c r="D40" s="70">
        <v>4</v>
      </c>
      <c r="E40" s="138">
        <f t="shared" si="27"/>
        <v>4</v>
      </c>
      <c r="F40" s="138">
        <v>1</v>
      </c>
      <c r="G40" s="138">
        <f t="shared" ref="G40:J40" si="36">SUM(G41:G42)</f>
        <v>1</v>
      </c>
      <c r="H40" s="138">
        <f t="shared" si="36"/>
        <v>0</v>
      </c>
      <c r="I40" s="138">
        <f t="shared" si="36"/>
        <v>1</v>
      </c>
      <c r="J40" s="138">
        <f t="shared" si="36"/>
        <v>0</v>
      </c>
      <c r="K40" s="138">
        <v>1</v>
      </c>
      <c r="L40" s="138">
        <f t="shared" ref="L40:O40" si="37">SUM(L41:L42)</f>
        <v>1</v>
      </c>
      <c r="M40" s="138">
        <f t="shared" si="37"/>
        <v>0</v>
      </c>
      <c r="N40" s="138">
        <f t="shared" si="37"/>
        <v>0</v>
      </c>
      <c r="O40" s="138">
        <f t="shared" si="37"/>
        <v>1</v>
      </c>
      <c r="P40" s="138">
        <v>1</v>
      </c>
      <c r="Q40" s="138">
        <f t="shared" ref="Q40:T40" si="38">SUM(Q41:Q42)</f>
        <v>1</v>
      </c>
      <c r="R40" s="138">
        <f t="shared" si="38"/>
        <v>0</v>
      </c>
      <c r="S40" s="138">
        <f t="shared" si="38"/>
        <v>0</v>
      </c>
      <c r="T40" s="138">
        <f t="shared" si="38"/>
        <v>1</v>
      </c>
      <c r="U40" s="138">
        <v>1</v>
      </c>
      <c r="V40" s="138">
        <f t="shared" ref="V40:X40" si="39">SUM(V41:V42)</f>
        <v>1</v>
      </c>
      <c r="W40" s="138">
        <f t="shared" si="39"/>
        <v>0</v>
      </c>
      <c r="X40" s="138">
        <f t="shared" si="39"/>
        <v>0</v>
      </c>
      <c r="Y40" s="138">
        <f>SUM(Y41:Y42)</f>
        <v>1</v>
      </c>
      <c r="Z40" s="116" t="s">
        <v>299</v>
      </c>
      <c r="AA40" s="143"/>
    </row>
    <row r="41" spans="1:27">
      <c r="A41" s="95"/>
      <c r="B41" s="14" t="s">
        <v>227</v>
      </c>
      <c r="C41" s="49" t="s">
        <v>47</v>
      </c>
      <c r="D41" s="70">
        <v>1</v>
      </c>
      <c r="E41" s="138">
        <f t="shared" si="27"/>
        <v>1</v>
      </c>
      <c r="F41" s="138">
        <v>1</v>
      </c>
      <c r="G41" s="138">
        <f t="shared" ref="G41:G43" si="40">SUM(H41:J41)</f>
        <v>1</v>
      </c>
      <c r="H41" s="151">
        <f>SUM([1]total_secretary!H41)</f>
        <v>0</v>
      </c>
      <c r="I41" s="151">
        <f>SUM([2]total_secretary!I41)</f>
        <v>1</v>
      </c>
      <c r="J41" s="151">
        <f>SUM([3]total_secretary!J41)</f>
        <v>0</v>
      </c>
      <c r="K41" s="138">
        <v>0</v>
      </c>
      <c r="L41" s="138">
        <f t="shared" ref="L41:L43" si="41">SUM(M41:O41)</f>
        <v>0</v>
      </c>
      <c r="M41" s="151">
        <f>SUM([4]total_secretary!M41)</f>
        <v>0</v>
      </c>
      <c r="N41" s="151">
        <f>SUM([5]total_secretary!N41)</f>
        <v>0</v>
      </c>
      <c r="O41" s="151">
        <f>SUM([6]total_secretary!O41)</f>
        <v>0</v>
      </c>
      <c r="P41" s="138">
        <v>0</v>
      </c>
      <c r="Q41" s="138">
        <f t="shared" ref="Q41:Q43" si="42">SUM(R41:T41)</f>
        <v>0</v>
      </c>
      <c r="R41" s="151">
        <f>SUM([7]total_secretary!R41)</f>
        <v>0</v>
      </c>
      <c r="S41" s="151">
        <f>SUM([8]total_secretary!S41)</f>
        <v>0</v>
      </c>
      <c r="T41" s="151">
        <f>SUM([9]total_secretary!T41)</f>
        <v>0</v>
      </c>
      <c r="U41" s="138">
        <v>0</v>
      </c>
      <c r="V41" s="138">
        <f t="shared" si="35"/>
        <v>0</v>
      </c>
      <c r="W41" s="151">
        <f>SUM([10]total_secretary!W41)</f>
        <v>0</v>
      </c>
      <c r="X41" s="151">
        <f>SUM([11]total_secretary!X41)</f>
        <v>0</v>
      </c>
      <c r="Y41" s="151">
        <f>SUM([12]total_secretary!Y41)</f>
        <v>0</v>
      </c>
      <c r="AA41" s="143" t="s">
        <v>373</v>
      </c>
    </row>
    <row r="42" spans="1:27">
      <c r="A42" s="95"/>
      <c r="B42" s="14" t="s">
        <v>228</v>
      </c>
      <c r="C42" s="49" t="s">
        <v>47</v>
      </c>
      <c r="D42" s="70">
        <v>3</v>
      </c>
      <c r="E42" s="138">
        <f t="shared" si="27"/>
        <v>3</v>
      </c>
      <c r="F42" s="138">
        <v>0</v>
      </c>
      <c r="G42" s="138">
        <f t="shared" si="40"/>
        <v>0</v>
      </c>
      <c r="H42" s="151">
        <f>SUM([1]total_secretary!H42)</f>
        <v>0</v>
      </c>
      <c r="I42" s="151">
        <f>SUM([2]total_secretary!I42)</f>
        <v>0</v>
      </c>
      <c r="J42" s="151">
        <f>SUM([3]total_secretary!J42)</f>
        <v>0</v>
      </c>
      <c r="K42" s="138">
        <v>1</v>
      </c>
      <c r="L42" s="138">
        <f t="shared" si="41"/>
        <v>1</v>
      </c>
      <c r="M42" s="151">
        <f>SUM([4]total_secretary!M42)</f>
        <v>0</v>
      </c>
      <c r="N42" s="151">
        <f>SUM([5]total_secretary!N42)</f>
        <v>0</v>
      </c>
      <c r="O42" s="151">
        <f>SUM([6]total_secretary!O42)</f>
        <v>1</v>
      </c>
      <c r="P42" s="138">
        <v>1</v>
      </c>
      <c r="Q42" s="138">
        <f t="shared" si="42"/>
        <v>1</v>
      </c>
      <c r="R42" s="151">
        <f>SUM([7]total_secretary!R42)</f>
        <v>0</v>
      </c>
      <c r="S42" s="151">
        <f>SUM([8]total_secretary!S42)</f>
        <v>0</v>
      </c>
      <c r="T42" s="151">
        <f>SUM([9]total_secretary!T42)</f>
        <v>1</v>
      </c>
      <c r="U42" s="138">
        <v>1</v>
      </c>
      <c r="V42" s="138">
        <f t="shared" si="35"/>
        <v>1</v>
      </c>
      <c r="W42" s="151">
        <f>SUM([10]total_secretary!W42)</f>
        <v>0</v>
      </c>
      <c r="X42" s="151">
        <f>SUM([11]total_secretary!X42)</f>
        <v>0</v>
      </c>
      <c r="Y42" s="151">
        <f>SUM([12]total_secretary!Y42)</f>
        <v>1</v>
      </c>
      <c r="AA42" s="143" t="s">
        <v>373</v>
      </c>
    </row>
    <row r="43" spans="1:27">
      <c r="A43" s="95"/>
      <c r="B43" s="14" t="s">
        <v>229</v>
      </c>
      <c r="C43" s="49" t="s">
        <v>47</v>
      </c>
      <c r="D43" s="70">
        <v>1</v>
      </c>
      <c r="E43" s="138">
        <f t="shared" si="27"/>
        <v>1</v>
      </c>
      <c r="F43" s="138">
        <v>0</v>
      </c>
      <c r="G43" s="138">
        <f t="shared" si="40"/>
        <v>0</v>
      </c>
      <c r="H43" s="151">
        <f>SUM([1]total_secretary!H43)</f>
        <v>0</v>
      </c>
      <c r="I43" s="151">
        <f>SUM([2]total_secretary!I43)</f>
        <v>0</v>
      </c>
      <c r="J43" s="151">
        <f>SUM([3]total_secretary!J43)</f>
        <v>0</v>
      </c>
      <c r="K43" s="138">
        <v>0</v>
      </c>
      <c r="L43" s="138">
        <f t="shared" si="41"/>
        <v>0</v>
      </c>
      <c r="M43" s="151">
        <f>SUM([4]total_secretary!M43)</f>
        <v>0</v>
      </c>
      <c r="N43" s="151">
        <f>SUM([5]total_secretary!N43)</f>
        <v>0</v>
      </c>
      <c r="O43" s="151">
        <f>SUM([6]total_secretary!O43)</f>
        <v>0</v>
      </c>
      <c r="P43" s="138">
        <v>1</v>
      </c>
      <c r="Q43" s="138">
        <f t="shared" si="42"/>
        <v>0</v>
      </c>
      <c r="R43" s="151">
        <f>SUM([7]total_secretary!R43)</f>
        <v>0</v>
      </c>
      <c r="S43" s="151">
        <f>SUM([8]total_secretary!S43)</f>
        <v>0</v>
      </c>
      <c r="T43" s="151">
        <f>SUM([9]total_secretary!T43)</f>
        <v>0</v>
      </c>
      <c r="U43" s="138">
        <v>0</v>
      </c>
      <c r="V43" s="138">
        <f t="shared" si="35"/>
        <v>1</v>
      </c>
      <c r="W43" s="151">
        <f>SUM([10]total_secretary!W43)</f>
        <v>1</v>
      </c>
      <c r="X43" s="151">
        <f>SUM([11]total_secretary!X43)</f>
        <v>0</v>
      </c>
      <c r="Y43" s="151">
        <f>SUM([12]total_secretary!Y43)</f>
        <v>0</v>
      </c>
      <c r="AA43" s="143" t="s">
        <v>373</v>
      </c>
    </row>
    <row r="44" spans="1:27">
      <c r="A44" s="95"/>
      <c r="B44" s="14" t="s">
        <v>230</v>
      </c>
      <c r="C44" s="49" t="s">
        <v>47</v>
      </c>
      <c r="D44" s="70">
        <v>4</v>
      </c>
      <c r="E44" s="138">
        <f t="shared" si="27"/>
        <v>6</v>
      </c>
      <c r="F44" s="138">
        <v>0</v>
      </c>
      <c r="G44" s="138">
        <f t="shared" ref="G44:J44" si="43">SUM(G45:G46)</f>
        <v>1</v>
      </c>
      <c r="H44" s="138">
        <f t="shared" si="43"/>
        <v>0</v>
      </c>
      <c r="I44" s="138">
        <f t="shared" si="43"/>
        <v>1</v>
      </c>
      <c r="J44" s="138">
        <f t="shared" si="43"/>
        <v>0</v>
      </c>
      <c r="K44" s="138">
        <v>2</v>
      </c>
      <c r="L44" s="138">
        <f t="shared" ref="L44:O44" si="44">SUM(L45:L46)</f>
        <v>2</v>
      </c>
      <c r="M44" s="138">
        <f t="shared" si="44"/>
        <v>1</v>
      </c>
      <c r="N44" s="138">
        <f t="shared" si="44"/>
        <v>0</v>
      </c>
      <c r="O44" s="138">
        <f t="shared" si="44"/>
        <v>1</v>
      </c>
      <c r="P44" s="138">
        <v>1</v>
      </c>
      <c r="Q44" s="138">
        <f t="shared" ref="Q44:T44" si="45">SUM(Q45:Q46)</f>
        <v>1</v>
      </c>
      <c r="R44" s="138">
        <f t="shared" si="45"/>
        <v>0</v>
      </c>
      <c r="S44" s="138">
        <f t="shared" si="45"/>
        <v>0</v>
      </c>
      <c r="T44" s="138">
        <f t="shared" si="45"/>
        <v>1</v>
      </c>
      <c r="U44" s="139">
        <v>1</v>
      </c>
      <c r="V44" s="138">
        <f t="shared" ref="V44:X44" si="46">SUM(V45:V46)</f>
        <v>2</v>
      </c>
      <c r="W44" s="138">
        <f t="shared" si="46"/>
        <v>0</v>
      </c>
      <c r="X44" s="138">
        <f t="shared" si="46"/>
        <v>0</v>
      </c>
      <c r="Y44" s="138">
        <f>SUM(Y45:Y46)</f>
        <v>2</v>
      </c>
      <c r="Z44" s="116" t="s">
        <v>300</v>
      </c>
      <c r="AA44" s="143"/>
    </row>
    <row r="45" spans="1:27">
      <c r="A45" s="95"/>
      <c r="B45" s="14" t="s">
        <v>231</v>
      </c>
      <c r="C45" s="49" t="s">
        <v>47</v>
      </c>
      <c r="D45" s="70">
        <v>1</v>
      </c>
      <c r="E45" s="138">
        <f t="shared" si="27"/>
        <v>3</v>
      </c>
      <c r="F45" s="138">
        <v>0</v>
      </c>
      <c r="G45" s="138">
        <f t="shared" ref="G45:G46" si="47">SUM(H45:J45)</f>
        <v>1</v>
      </c>
      <c r="H45" s="151">
        <f>SUM([1]total_secretary!H45)</f>
        <v>0</v>
      </c>
      <c r="I45" s="151">
        <f>SUM([2]total_secretary!I45)</f>
        <v>1</v>
      </c>
      <c r="J45" s="151">
        <f>SUM([3]total_secretary!J45)</f>
        <v>0</v>
      </c>
      <c r="K45" s="138">
        <v>1</v>
      </c>
      <c r="L45" s="138">
        <f t="shared" ref="L45:L46" si="48">SUM(M45:O45)</f>
        <v>1</v>
      </c>
      <c r="M45" s="151">
        <f>SUM([4]total_secretary!M45)</f>
        <v>1</v>
      </c>
      <c r="N45" s="151">
        <f>SUM([5]total_secretary!N45)</f>
        <v>0</v>
      </c>
      <c r="O45" s="151">
        <f>SUM([6]total_secretary!O45)</f>
        <v>0</v>
      </c>
      <c r="P45" s="138">
        <v>0</v>
      </c>
      <c r="Q45" s="138">
        <f t="shared" ref="Q45:Q46" si="49">SUM(R45:T45)</f>
        <v>0</v>
      </c>
      <c r="R45" s="151">
        <f>SUM([7]total_secretary!R45)</f>
        <v>0</v>
      </c>
      <c r="S45" s="151">
        <f>SUM([8]total_secretary!S45)</f>
        <v>0</v>
      </c>
      <c r="T45" s="151">
        <f>SUM([9]total_secretary!T45)</f>
        <v>0</v>
      </c>
      <c r="U45" s="139">
        <v>0</v>
      </c>
      <c r="V45" s="138">
        <f t="shared" si="35"/>
        <v>1</v>
      </c>
      <c r="W45" s="151">
        <f>SUM([10]total_secretary!W45)</f>
        <v>0</v>
      </c>
      <c r="X45" s="151">
        <f>SUM([11]total_secretary!X45)</f>
        <v>0</v>
      </c>
      <c r="Y45" s="151">
        <f>SUM([12]total_secretary!Y45)</f>
        <v>1</v>
      </c>
      <c r="AA45" s="143" t="s">
        <v>373</v>
      </c>
    </row>
    <row r="46" spans="1:27" ht="34.5">
      <c r="A46" s="95"/>
      <c r="B46" s="14" t="s">
        <v>232</v>
      </c>
      <c r="C46" s="49" t="s">
        <v>47</v>
      </c>
      <c r="D46" s="70">
        <v>3</v>
      </c>
      <c r="E46" s="138">
        <f t="shared" si="27"/>
        <v>3</v>
      </c>
      <c r="F46" s="138">
        <v>0</v>
      </c>
      <c r="G46" s="138">
        <f t="shared" si="47"/>
        <v>0</v>
      </c>
      <c r="H46" s="151">
        <f>SUM([1]total_secretary!H46)</f>
        <v>0</v>
      </c>
      <c r="I46" s="151">
        <f>SUM([2]total_secretary!I46)</f>
        <v>0</v>
      </c>
      <c r="J46" s="151">
        <f>SUM([3]total_secretary!J46)</f>
        <v>0</v>
      </c>
      <c r="K46" s="138">
        <v>1</v>
      </c>
      <c r="L46" s="138">
        <f t="shared" si="48"/>
        <v>1</v>
      </c>
      <c r="M46" s="151">
        <f>SUM([4]total_secretary!M46)</f>
        <v>0</v>
      </c>
      <c r="N46" s="151">
        <f>SUM([5]total_secretary!N46)</f>
        <v>0</v>
      </c>
      <c r="O46" s="151">
        <f>SUM([6]total_secretary!O46)</f>
        <v>1</v>
      </c>
      <c r="P46" s="138">
        <v>1</v>
      </c>
      <c r="Q46" s="138">
        <f t="shared" si="49"/>
        <v>1</v>
      </c>
      <c r="R46" s="151">
        <f>SUM([7]total_secretary!R46)</f>
        <v>0</v>
      </c>
      <c r="S46" s="151">
        <f>SUM([8]total_secretary!S46)</f>
        <v>0</v>
      </c>
      <c r="T46" s="151">
        <f>SUM([9]total_secretary!T46)</f>
        <v>1</v>
      </c>
      <c r="U46" s="138">
        <v>1</v>
      </c>
      <c r="V46" s="138">
        <f t="shared" si="35"/>
        <v>1</v>
      </c>
      <c r="W46" s="151">
        <f>SUM([10]total_secretary!W46)</f>
        <v>0</v>
      </c>
      <c r="X46" s="151">
        <f>SUM([11]total_secretary!X46)</f>
        <v>0</v>
      </c>
      <c r="Y46" s="151">
        <f>SUM([12]total_secretary!Y46)</f>
        <v>1</v>
      </c>
      <c r="AA46" s="143" t="s">
        <v>373</v>
      </c>
    </row>
    <row r="47" spans="1:27">
      <c r="A47" s="95"/>
      <c r="B47" s="14" t="s">
        <v>233</v>
      </c>
      <c r="C47" s="49" t="s">
        <v>20</v>
      </c>
      <c r="D47" s="70">
        <v>5</v>
      </c>
      <c r="E47" s="138">
        <f t="shared" si="27"/>
        <v>5</v>
      </c>
      <c r="F47" s="138">
        <v>1</v>
      </c>
      <c r="G47" s="138">
        <f t="shared" ref="G47:J47" si="50">SUM(G48)</f>
        <v>1</v>
      </c>
      <c r="H47" s="138">
        <f t="shared" si="50"/>
        <v>0</v>
      </c>
      <c r="I47" s="138">
        <f t="shared" si="50"/>
        <v>0</v>
      </c>
      <c r="J47" s="138">
        <f t="shared" si="50"/>
        <v>1</v>
      </c>
      <c r="K47" s="138">
        <v>2</v>
      </c>
      <c r="L47" s="138">
        <f t="shared" ref="L47:O47" si="51">SUM(L48)</f>
        <v>2</v>
      </c>
      <c r="M47" s="138">
        <f t="shared" si="51"/>
        <v>0</v>
      </c>
      <c r="N47" s="138">
        <f t="shared" si="51"/>
        <v>0</v>
      </c>
      <c r="O47" s="138">
        <f t="shared" si="51"/>
        <v>2</v>
      </c>
      <c r="P47" s="138">
        <v>3</v>
      </c>
      <c r="Q47" s="138">
        <f t="shared" ref="Q47:T47" si="52">SUM(Q48)</f>
        <v>0</v>
      </c>
      <c r="R47" s="138">
        <f t="shared" si="52"/>
        <v>0</v>
      </c>
      <c r="S47" s="138">
        <f t="shared" si="52"/>
        <v>0</v>
      </c>
      <c r="T47" s="138">
        <f t="shared" si="52"/>
        <v>0</v>
      </c>
      <c r="U47" s="138">
        <v>5</v>
      </c>
      <c r="V47" s="138">
        <f t="shared" ref="V47:X47" si="53">SUM(V48)</f>
        <v>2</v>
      </c>
      <c r="W47" s="138">
        <f t="shared" si="53"/>
        <v>0</v>
      </c>
      <c r="X47" s="138">
        <f t="shared" si="53"/>
        <v>0</v>
      </c>
      <c r="Y47" s="138">
        <f>SUM(Y48)</f>
        <v>2</v>
      </c>
      <c r="Z47" s="116" t="s">
        <v>301</v>
      </c>
      <c r="AA47" s="143"/>
    </row>
    <row r="48" spans="1:27">
      <c r="A48" s="95"/>
      <c r="B48" s="14" t="s">
        <v>234</v>
      </c>
      <c r="C48" s="49" t="s">
        <v>20</v>
      </c>
      <c r="D48" s="70">
        <v>5</v>
      </c>
      <c r="E48" s="138">
        <f t="shared" si="27"/>
        <v>5</v>
      </c>
      <c r="F48" s="138">
        <v>1</v>
      </c>
      <c r="G48" s="138">
        <f t="shared" ref="G48:G49" si="54">SUM(H48:J48)</f>
        <v>1</v>
      </c>
      <c r="H48" s="151">
        <f>SUM([1]total_secretary!H48)</f>
        <v>0</v>
      </c>
      <c r="I48" s="151">
        <f>SUM([2]total_secretary!I48)</f>
        <v>0</v>
      </c>
      <c r="J48" s="151">
        <f>SUM([3]total_secretary!J48)</f>
        <v>1</v>
      </c>
      <c r="K48" s="138">
        <v>2</v>
      </c>
      <c r="L48" s="138">
        <f t="shared" ref="L48:L49" si="55">SUM(M48:O48)</f>
        <v>2</v>
      </c>
      <c r="M48" s="151">
        <f>SUM([4]total_secretary!M48)</f>
        <v>0</v>
      </c>
      <c r="N48" s="151">
        <f>SUM([5]total_secretary!N48)</f>
        <v>0</v>
      </c>
      <c r="O48" s="151">
        <f>SUM([6]total_secretary!O48)</f>
        <v>2</v>
      </c>
      <c r="P48" s="138">
        <v>3</v>
      </c>
      <c r="Q48" s="138">
        <f t="shared" ref="Q48:Q49" si="56">SUM(R48:T48)</f>
        <v>0</v>
      </c>
      <c r="R48" s="151">
        <f>SUM([7]total_secretary!R48)</f>
        <v>0</v>
      </c>
      <c r="S48" s="151">
        <f>SUM([8]total_secretary!S48)</f>
        <v>0</v>
      </c>
      <c r="T48" s="151">
        <f>SUM([9]total_secretary!T48)</f>
        <v>0</v>
      </c>
      <c r="U48" s="138">
        <v>5</v>
      </c>
      <c r="V48" s="138">
        <f t="shared" si="35"/>
        <v>2</v>
      </c>
      <c r="W48" s="151">
        <f>SUM([10]total_secretary!W48)</f>
        <v>0</v>
      </c>
      <c r="X48" s="151">
        <f>SUM([11]total_secretary!X48)</f>
        <v>0</v>
      </c>
      <c r="Y48" s="151">
        <f>SUM([12]total_secretary!Y48)</f>
        <v>2</v>
      </c>
      <c r="AA48" s="143" t="s">
        <v>373</v>
      </c>
    </row>
    <row r="49" spans="1:27">
      <c r="A49" s="95"/>
      <c r="B49" s="14" t="s">
        <v>235</v>
      </c>
      <c r="C49" s="49" t="s">
        <v>27</v>
      </c>
      <c r="D49" s="70">
        <v>2</v>
      </c>
      <c r="E49" s="138">
        <f t="shared" si="27"/>
        <v>1</v>
      </c>
      <c r="F49" s="138">
        <v>0</v>
      </c>
      <c r="G49" s="138">
        <f t="shared" si="54"/>
        <v>0</v>
      </c>
      <c r="H49" s="151">
        <f>SUM([1]total_secretary!H49)</f>
        <v>0</v>
      </c>
      <c r="I49" s="151">
        <f>SUM([2]total_secretary!I49)</f>
        <v>0</v>
      </c>
      <c r="J49" s="151">
        <f>SUM([3]total_secretary!J49)</f>
        <v>0</v>
      </c>
      <c r="K49" s="138">
        <v>1</v>
      </c>
      <c r="L49" s="138">
        <f t="shared" si="55"/>
        <v>0</v>
      </c>
      <c r="M49" s="151">
        <f>SUM([4]total_secretary!M49)</f>
        <v>0</v>
      </c>
      <c r="N49" s="151">
        <f>SUM([5]total_secretary!N49)</f>
        <v>0</v>
      </c>
      <c r="O49" s="151">
        <f>SUM([6]total_secretary!O49)</f>
        <v>0</v>
      </c>
      <c r="P49" s="138">
        <v>0</v>
      </c>
      <c r="Q49" s="138">
        <f t="shared" si="56"/>
        <v>0</v>
      </c>
      <c r="R49" s="151">
        <f>SUM([7]total_secretary!R49)</f>
        <v>0</v>
      </c>
      <c r="S49" s="151">
        <f>SUM([8]total_secretary!S49)</f>
        <v>0</v>
      </c>
      <c r="T49" s="151">
        <f>SUM([9]total_secretary!T49)</f>
        <v>0</v>
      </c>
      <c r="U49" s="138">
        <v>1</v>
      </c>
      <c r="V49" s="138">
        <f t="shared" si="35"/>
        <v>1</v>
      </c>
      <c r="W49" s="151">
        <f>SUM([10]total_secretary!W49)</f>
        <v>0</v>
      </c>
      <c r="X49" s="151">
        <f>SUM([11]total_secretary!X49)</f>
        <v>0</v>
      </c>
      <c r="Y49" s="151">
        <f>SUM([12]total_secretary!Y49)</f>
        <v>1</v>
      </c>
      <c r="AA49" s="143" t="s">
        <v>373</v>
      </c>
    </row>
    <row r="50" spans="1:27">
      <c r="A50" s="95"/>
      <c r="B50" s="14" t="s">
        <v>236</v>
      </c>
      <c r="C50" s="49" t="s">
        <v>27</v>
      </c>
      <c r="D50" s="70">
        <v>137</v>
      </c>
      <c r="E50" s="138">
        <f t="shared" si="27"/>
        <v>223</v>
      </c>
      <c r="F50" s="138">
        <v>33</v>
      </c>
      <c r="G50" s="138">
        <f t="shared" ref="G50:J50" si="57">SUM(G51:G53)</f>
        <v>45</v>
      </c>
      <c r="H50" s="138">
        <f t="shared" si="57"/>
        <v>9</v>
      </c>
      <c r="I50" s="138">
        <f t="shared" si="57"/>
        <v>17</v>
      </c>
      <c r="J50" s="138">
        <f t="shared" si="57"/>
        <v>19</v>
      </c>
      <c r="K50" s="138">
        <v>33</v>
      </c>
      <c r="L50" s="138">
        <f t="shared" ref="L50:O50" si="58">SUM(L51:L53)</f>
        <v>50</v>
      </c>
      <c r="M50" s="138">
        <f t="shared" si="58"/>
        <v>14</v>
      </c>
      <c r="N50" s="138">
        <f t="shared" si="58"/>
        <v>19</v>
      </c>
      <c r="O50" s="138">
        <f t="shared" si="58"/>
        <v>17</v>
      </c>
      <c r="P50" s="138">
        <v>33</v>
      </c>
      <c r="Q50" s="138">
        <f t="shared" ref="Q50:T50" si="59">SUM(Q51:Q53)</f>
        <v>69</v>
      </c>
      <c r="R50" s="138">
        <f t="shared" si="59"/>
        <v>20</v>
      </c>
      <c r="S50" s="138">
        <f t="shared" si="59"/>
        <v>20</v>
      </c>
      <c r="T50" s="138">
        <f t="shared" si="59"/>
        <v>29</v>
      </c>
      <c r="U50" s="139">
        <v>38</v>
      </c>
      <c r="V50" s="138">
        <f t="shared" ref="V50:X50" si="60">SUM(V51:V53)</f>
        <v>59</v>
      </c>
      <c r="W50" s="138">
        <f t="shared" si="60"/>
        <v>17</v>
      </c>
      <c r="X50" s="138">
        <f t="shared" si="60"/>
        <v>17</v>
      </c>
      <c r="Y50" s="138">
        <f>SUM(Y51:Y53)</f>
        <v>25</v>
      </c>
      <c r="Z50" s="116" t="s">
        <v>302</v>
      </c>
      <c r="AA50" s="143"/>
    </row>
    <row r="51" spans="1:27">
      <c r="A51" s="95"/>
      <c r="B51" s="14" t="s">
        <v>48</v>
      </c>
      <c r="C51" s="49" t="s">
        <v>27</v>
      </c>
      <c r="D51" s="70">
        <v>24</v>
      </c>
      <c r="E51" s="138">
        <f t="shared" si="27"/>
        <v>26</v>
      </c>
      <c r="F51" s="138">
        <v>6</v>
      </c>
      <c r="G51" s="138">
        <f t="shared" ref="G51:G53" si="61">SUM(H51:J51)</f>
        <v>6</v>
      </c>
      <c r="H51" s="151">
        <f>SUM([1]total_secretary!H51)</f>
        <v>2</v>
      </c>
      <c r="I51" s="151">
        <f>SUM([2]total_secretary!I51)</f>
        <v>2</v>
      </c>
      <c r="J51" s="151">
        <f>SUM([3]total_secretary!J51)</f>
        <v>2</v>
      </c>
      <c r="K51" s="138">
        <v>6</v>
      </c>
      <c r="L51" s="138">
        <f t="shared" ref="L51:L53" si="62">SUM(M51:O51)</f>
        <v>6</v>
      </c>
      <c r="M51" s="151">
        <f>SUM([4]total_secretary!M51)</f>
        <v>2</v>
      </c>
      <c r="N51" s="151">
        <f>SUM([5]total_secretary!N51)</f>
        <v>2</v>
      </c>
      <c r="O51" s="151">
        <f>SUM([6]total_secretary!O51)</f>
        <v>2</v>
      </c>
      <c r="P51" s="138">
        <v>6</v>
      </c>
      <c r="Q51" s="138">
        <f t="shared" ref="Q51:Q53" si="63">SUM(R51:T51)</f>
        <v>6</v>
      </c>
      <c r="R51" s="151">
        <f>SUM([7]total_secretary!R51)</f>
        <v>2</v>
      </c>
      <c r="S51" s="151">
        <f>SUM([8]total_secretary!S51)</f>
        <v>2</v>
      </c>
      <c r="T51" s="151">
        <f>SUM([9]total_secretary!T51)</f>
        <v>2</v>
      </c>
      <c r="U51" s="139">
        <v>6</v>
      </c>
      <c r="V51" s="138">
        <f t="shared" si="35"/>
        <v>8</v>
      </c>
      <c r="W51" s="151">
        <f>SUM([10]total_secretary!W51)</f>
        <v>2</v>
      </c>
      <c r="X51" s="151">
        <f>SUM([11]total_secretary!X51)</f>
        <v>2</v>
      </c>
      <c r="Y51" s="151">
        <f>SUM([12]total_secretary!Y51)</f>
        <v>4</v>
      </c>
      <c r="AA51" s="143" t="s">
        <v>373</v>
      </c>
    </row>
    <row r="52" spans="1:27">
      <c r="A52" s="95"/>
      <c r="B52" s="17" t="s">
        <v>49</v>
      </c>
      <c r="C52" s="52" t="s">
        <v>27</v>
      </c>
      <c r="D52" s="70">
        <v>60</v>
      </c>
      <c r="E52" s="138">
        <f t="shared" si="27"/>
        <v>72</v>
      </c>
      <c r="F52" s="138">
        <v>15</v>
      </c>
      <c r="G52" s="138">
        <f t="shared" si="61"/>
        <v>8</v>
      </c>
      <c r="H52" s="151">
        <f>SUM([1]total_secretary!H52)</f>
        <v>0</v>
      </c>
      <c r="I52" s="151">
        <f>SUM([2]total_secretary!I52)</f>
        <v>4</v>
      </c>
      <c r="J52" s="151">
        <f>SUM([3]total_secretary!J52)</f>
        <v>4</v>
      </c>
      <c r="K52" s="138">
        <v>15</v>
      </c>
      <c r="L52" s="138">
        <f t="shared" si="62"/>
        <v>17</v>
      </c>
      <c r="M52" s="151">
        <f>SUM([4]total_secretary!M52)</f>
        <v>5</v>
      </c>
      <c r="N52" s="151">
        <f>SUM([5]total_secretary!N52)</f>
        <v>6</v>
      </c>
      <c r="O52" s="151">
        <f>SUM([6]total_secretary!O52)</f>
        <v>6</v>
      </c>
      <c r="P52" s="138">
        <v>15</v>
      </c>
      <c r="Q52" s="138">
        <f t="shared" si="63"/>
        <v>21</v>
      </c>
      <c r="R52" s="151">
        <f>SUM([7]total_secretary!R52)</f>
        <v>9</v>
      </c>
      <c r="S52" s="151">
        <f>SUM([8]total_secretary!S52)</f>
        <v>5</v>
      </c>
      <c r="T52" s="151">
        <f>SUM([9]total_secretary!T52)</f>
        <v>7</v>
      </c>
      <c r="U52" s="139">
        <v>15</v>
      </c>
      <c r="V52" s="138">
        <f t="shared" si="35"/>
        <v>26</v>
      </c>
      <c r="W52" s="151">
        <f>SUM([10]total_secretary!W52)</f>
        <v>8</v>
      </c>
      <c r="X52" s="151">
        <f>SUM([11]total_secretary!X52)</f>
        <v>7</v>
      </c>
      <c r="Y52" s="151">
        <f>SUM([12]total_secretary!Y52)</f>
        <v>11</v>
      </c>
      <c r="AA52" s="143" t="s">
        <v>373</v>
      </c>
    </row>
    <row r="53" spans="1:27">
      <c r="A53" s="95"/>
      <c r="B53" s="14" t="s">
        <v>50</v>
      </c>
      <c r="C53" s="49" t="s">
        <v>27</v>
      </c>
      <c r="D53" s="70">
        <v>53</v>
      </c>
      <c r="E53" s="138">
        <f t="shared" si="27"/>
        <v>125</v>
      </c>
      <c r="F53" s="138">
        <v>12</v>
      </c>
      <c r="G53" s="138">
        <f t="shared" si="61"/>
        <v>31</v>
      </c>
      <c r="H53" s="151">
        <f>SUM([1]total_secretary!H53)</f>
        <v>7</v>
      </c>
      <c r="I53" s="151">
        <f>SUM([2]total_secretary!I53)</f>
        <v>11</v>
      </c>
      <c r="J53" s="151">
        <f>SUM([3]total_secretary!J53)</f>
        <v>13</v>
      </c>
      <c r="K53" s="138">
        <v>12</v>
      </c>
      <c r="L53" s="138">
        <f t="shared" si="62"/>
        <v>27</v>
      </c>
      <c r="M53" s="151">
        <f>SUM([4]total_secretary!M53)</f>
        <v>7</v>
      </c>
      <c r="N53" s="151">
        <f>SUM([5]total_secretary!N53)</f>
        <v>11</v>
      </c>
      <c r="O53" s="151">
        <f>SUM([6]total_secretary!O53)</f>
        <v>9</v>
      </c>
      <c r="P53" s="138">
        <v>12</v>
      </c>
      <c r="Q53" s="138">
        <f t="shared" si="63"/>
        <v>42</v>
      </c>
      <c r="R53" s="151">
        <f>SUM([7]total_secretary!R53)</f>
        <v>9</v>
      </c>
      <c r="S53" s="151">
        <f>SUM([8]total_secretary!S53)</f>
        <v>13</v>
      </c>
      <c r="T53" s="151">
        <f>SUM([9]total_secretary!T53)</f>
        <v>20</v>
      </c>
      <c r="U53" s="139">
        <v>17</v>
      </c>
      <c r="V53" s="138">
        <f t="shared" si="35"/>
        <v>25</v>
      </c>
      <c r="W53" s="151">
        <f>SUM([10]total_secretary!W53)</f>
        <v>7</v>
      </c>
      <c r="X53" s="151">
        <f>SUM([11]total_secretary!X53)</f>
        <v>8</v>
      </c>
      <c r="Y53" s="151">
        <f>SUM([12]total_secretary!Y53)</f>
        <v>10</v>
      </c>
      <c r="AA53" s="143" t="s">
        <v>373</v>
      </c>
    </row>
    <row r="54" spans="1:27" ht="22.5" customHeight="1">
      <c r="A54" s="95"/>
      <c r="B54" s="141"/>
      <c r="C54" s="142"/>
      <c r="D54" s="70"/>
      <c r="E54" s="101"/>
      <c r="F54" s="101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1"/>
      <c r="V54" s="70"/>
      <c r="W54" s="70"/>
      <c r="X54" s="70"/>
      <c r="Y54" s="70"/>
      <c r="AA54" s="143"/>
    </row>
    <row r="55" spans="1:27">
      <c r="A55" s="162" t="s">
        <v>15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4"/>
      <c r="W55" s="164"/>
      <c r="X55" s="164"/>
      <c r="Y55" s="164"/>
      <c r="AA55" s="143"/>
    </row>
    <row r="56" spans="1:27" ht="34.5">
      <c r="A56" s="74" t="s">
        <v>51</v>
      </c>
      <c r="B56" s="18" t="s">
        <v>52</v>
      </c>
      <c r="C56" s="53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9"/>
      <c r="V56" s="88"/>
      <c r="W56" s="88"/>
      <c r="X56" s="88"/>
      <c r="Y56" s="88"/>
      <c r="AA56" s="143"/>
    </row>
    <row r="57" spans="1:27" hidden="1">
      <c r="A57" s="20"/>
      <c r="B57" s="19" t="s">
        <v>53</v>
      </c>
      <c r="C57" s="54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1"/>
      <c r="V57" s="70"/>
      <c r="W57" s="70"/>
      <c r="X57" s="70"/>
      <c r="Y57" s="70"/>
      <c r="AA57" s="143"/>
    </row>
    <row r="58" spans="1:27" ht="51.75" hidden="1">
      <c r="A58" s="20"/>
      <c r="B58" s="14" t="s">
        <v>276</v>
      </c>
      <c r="C58" s="49" t="s">
        <v>54</v>
      </c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16" t="s">
        <v>311</v>
      </c>
      <c r="AA58" s="143"/>
    </row>
    <row r="59" spans="1:27" ht="51.75" hidden="1">
      <c r="A59" s="20"/>
      <c r="B59" s="14" t="s">
        <v>277</v>
      </c>
      <c r="C59" s="49" t="s">
        <v>54</v>
      </c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16" t="s">
        <v>321</v>
      </c>
      <c r="AA59" s="143"/>
    </row>
    <row r="60" spans="1:27" ht="34.5" hidden="1">
      <c r="A60" s="20"/>
      <c r="B60" s="14" t="s">
        <v>282</v>
      </c>
      <c r="C60" s="49" t="s">
        <v>54</v>
      </c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16" t="s">
        <v>326</v>
      </c>
      <c r="AA60" s="143"/>
    </row>
    <row r="61" spans="1:27" hidden="1">
      <c r="A61" s="20"/>
      <c r="B61" s="19" t="s">
        <v>55</v>
      </c>
      <c r="C61" s="49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AA61" s="143"/>
    </row>
    <row r="62" spans="1:27" hidden="1">
      <c r="A62" s="95"/>
      <c r="B62" s="14" t="s">
        <v>56</v>
      </c>
      <c r="C62" s="49" t="s">
        <v>57</v>
      </c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16" t="s">
        <v>292</v>
      </c>
      <c r="AA62" s="143"/>
    </row>
    <row r="63" spans="1:27" ht="34.5" hidden="1">
      <c r="A63" s="95"/>
      <c r="B63" s="17" t="s">
        <v>58</v>
      </c>
      <c r="C63" s="52" t="s">
        <v>57</v>
      </c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16" t="s">
        <v>292</v>
      </c>
      <c r="AA63" s="143"/>
    </row>
    <row r="64" spans="1:27">
      <c r="A64" s="97"/>
      <c r="B64" s="21"/>
      <c r="C64" s="48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50"/>
      <c r="V64" s="149"/>
      <c r="W64" s="149"/>
      <c r="X64" s="149"/>
      <c r="Y64" s="149"/>
      <c r="AA64" s="143"/>
    </row>
    <row r="65" spans="1:27">
      <c r="A65" s="98"/>
      <c r="B65" s="22" t="s">
        <v>59</v>
      </c>
      <c r="C65" s="53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3"/>
      <c r="V65" s="152"/>
      <c r="W65" s="152"/>
      <c r="X65" s="152"/>
      <c r="Y65" s="152"/>
      <c r="AA65" s="143"/>
    </row>
    <row r="66" spans="1:27" ht="51.75" hidden="1">
      <c r="A66" s="75"/>
      <c r="B66" s="23" t="s">
        <v>60</v>
      </c>
      <c r="C66" s="50" t="s">
        <v>61</v>
      </c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19" t="s">
        <v>310</v>
      </c>
      <c r="AA66" s="143"/>
    </row>
    <row r="67" spans="1:27" hidden="1">
      <c r="A67" s="75"/>
      <c r="B67" s="24" t="s">
        <v>62</v>
      </c>
      <c r="C67" s="55" t="s">
        <v>63</v>
      </c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48"/>
      <c r="V67" s="101"/>
      <c r="W67" s="101"/>
      <c r="X67" s="101"/>
      <c r="Y67" s="101"/>
      <c r="Z67" s="117" t="s">
        <v>304</v>
      </c>
      <c r="AA67" s="143"/>
    </row>
    <row r="68" spans="1:27" hidden="1">
      <c r="A68" s="75"/>
      <c r="B68" s="24" t="s">
        <v>64</v>
      </c>
      <c r="C68" s="55" t="s">
        <v>63</v>
      </c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48"/>
      <c r="V68" s="101"/>
      <c r="W68" s="101"/>
      <c r="X68" s="101"/>
      <c r="Y68" s="101"/>
      <c r="Z68" s="116" t="s">
        <v>303</v>
      </c>
      <c r="AA68" s="143"/>
    </row>
    <row r="69" spans="1:27" hidden="1">
      <c r="A69" s="75"/>
      <c r="B69" s="24" t="s">
        <v>65</v>
      </c>
      <c r="C69" s="55" t="s">
        <v>66</v>
      </c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48"/>
      <c r="V69" s="101"/>
      <c r="W69" s="101"/>
      <c r="X69" s="101"/>
      <c r="Y69" s="101"/>
      <c r="AA69" s="143" t="s">
        <v>374</v>
      </c>
    </row>
    <row r="70" spans="1:27" hidden="1">
      <c r="A70" s="75"/>
      <c r="B70" s="24" t="s">
        <v>67</v>
      </c>
      <c r="C70" s="55" t="s">
        <v>63</v>
      </c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48"/>
      <c r="V70" s="101"/>
      <c r="W70" s="101"/>
      <c r="X70" s="101"/>
      <c r="Y70" s="101"/>
      <c r="AA70" s="143" t="s">
        <v>374</v>
      </c>
    </row>
    <row r="71" spans="1:27" hidden="1">
      <c r="A71" s="75"/>
      <c r="B71" s="24" t="s">
        <v>68</v>
      </c>
      <c r="C71" s="55" t="s">
        <v>66</v>
      </c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48"/>
      <c r="V71" s="101"/>
      <c r="W71" s="101"/>
      <c r="X71" s="101"/>
      <c r="Y71" s="101"/>
      <c r="AA71" s="143" t="s">
        <v>374</v>
      </c>
    </row>
    <row r="72" spans="1:27" hidden="1">
      <c r="A72" s="75"/>
      <c r="B72" s="24" t="s">
        <v>69</v>
      </c>
      <c r="C72" s="55" t="s">
        <v>63</v>
      </c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48"/>
      <c r="V72" s="101"/>
      <c r="W72" s="101"/>
      <c r="X72" s="101"/>
      <c r="Y72" s="101"/>
      <c r="AA72" s="143" t="s">
        <v>375</v>
      </c>
    </row>
    <row r="73" spans="1:27" hidden="1">
      <c r="A73" s="75"/>
      <c r="B73" s="24" t="s">
        <v>239</v>
      </c>
      <c r="C73" s="55" t="s">
        <v>70</v>
      </c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48"/>
      <c r="V73" s="101"/>
      <c r="W73" s="101"/>
      <c r="X73" s="101"/>
      <c r="Y73" s="101"/>
      <c r="AA73" s="143" t="s">
        <v>376</v>
      </c>
    </row>
    <row r="74" spans="1:27" hidden="1">
      <c r="A74" s="75"/>
      <c r="B74" s="24" t="s">
        <v>71</v>
      </c>
      <c r="C74" s="55" t="s">
        <v>72</v>
      </c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48"/>
      <c r="V74" s="101"/>
      <c r="W74" s="101"/>
      <c r="X74" s="101"/>
      <c r="Y74" s="101"/>
      <c r="Z74" s="117" t="s">
        <v>306</v>
      </c>
      <c r="AA74" s="143"/>
    </row>
    <row r="75" spans="1:27" hidden="1">
      <c r="A75" s="75"/>
      <c r="B75" s="24" t="s">
        <v>73</v>
      </c>
      <c r="C75" s="55" t="s">
        <v>72</v>
      </c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48"/>
      <c r="V75" s="101"/>
      <c r="W75" s="101"/>
      <c r="X75" s="101"/>
      <c r="Y75" s="101"/>
      <c r="Z75" s="116" t="s">
        <v>305</v>
      </c>
      <c r="AA75" s="143"/>
    </row>
    <row r="76" spans="1:27" ht="34.5" hidden="1">
      <c r="A76" s="75"/>
      <c r="B76" s="25" t="s">
        <v>74</v>
      </c>
      <c r="C76" s="56" t="s">
        <v>72</v>
      </c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AA76" s="143" t="s">
        <v>377</v>
      </c>
    </row>
    <row r="77" spans="1:27" ht="34.5" hidden="1">
      <c r="A77" s="75"/>
      <c r="B77" s="25" t="s">
        <v>75</v>
      </c>
      <c r="C77" s="56" t="s">
        <v>72</v>
      </c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AA77" s="143" t="s">
        <v>377</v>
      </c>
    </row>
    <row r="78" spans="1:27" hidden="1">
      <c r="A78" s="75"/>
      <c r="B78" s="24" t="s">
        <v>76</v>
      </c>
      <c r="C78" s="55" t="s">
        <v>72</v>
      </c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AA78" s="143" t="s">
        <v>375</v>
      </c>
    </row>
    <row r="79" spans="1:27" ht="34.5" hidden="1">
      <c r="A79" s="99"/>
      <c r="B79" s="26" t="s">
        <v>77</v>
      </c>
      <c r="C79" s="63" t="s">
        <v>78</v>
      </c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47" t="s">
        <v>386</v>
      </c>
      <c r="AA79" s="143"/>
    </row>
    <row r="80" spans="1:27" ht="34.5" hidden="1">
      <c r="A80" s="100"/>
      <c r="B80" s="27" t="s">
        <v>79</v>
      </c>
      <c r="C80" s="63" t="s">
        <v>78</v>
      </c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16" t="s">
        <v>308</v>
      </c>
      <c r="AA80" s="143"/>
    </row>
    <row r="81" spans="1:27" hidden="1">
      <c r="A81" s="75"/>
      <c r="B81" s="24" t="s">
        <v>80</v>
      </c>
      <c r="C81" s="55" t="s">
        <v>81</v>
      </c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48"/>
      <c r="V81" s="101"/>
      <c r="W81" s="101"/>
      <c r="X81" s="101"/>
      <c r="Y81" s="101"/>
      <c r="Z81" s="116" t="s">
        <v>307</v>
      </c>
      <c r="AA81" s="143"/>
    </row>
    <row r="82" spans="1:27" hidden="1">
      <c r="A82" s="75"/>
      <c r="B82" s="24" t="s">
        <v>82</v>
      </c>
      <c r="C82" s="55" t="s">
        <v>81</v>
      </c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48"/>
      <c r="V82" s="101"/>
      <c r="W82" s="101"/>
      <c r="X82" s="101"/>
      <c r="Y82" s="101"/>
      <c r="AA82" s="143" t="s">
        <v>374</v>
      </c>
    </row>
    <row r="83" spans="1:27" hidden="1">
      <c r="A83" s="75"/>
      <c r="B83" s="24" t="s">
        <v>83</v>
      </c>
      <c r="C83" s="55" t="s">
        <v>84</v>
      </c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48"/>
      <c r="V83" s="101"/>
      <c r="W83" s="101"/>
      <c r="X83" s="101"/>
      <c r="Y83" s="101"/>
      <c r="AA83" s="143" t="s">
        <v>374</v>
      </c>
    </row>
    <row r="84" spans="1:27" hidden="1">
      <c r="A84" s="75"/>
      <c r="B84" s="24" t="s">
        <v>85</v>
      </c>
      <c r="C84" s="55" t="s">
        <v>86</v>
      </c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48"/>
      <c r="V84" s="101"/>
      <c r="W84" s="101"/>
      <c r="X84" s="101"/>
      <c r="Y84" s="101"/>
      <c r="AA84" s="143" t="s">
        <v>374</v>
      </c>
    </row>
    <row r="85" spans="1:27" hidden="1">
      <c r="A85" s="75"/>
      <c r="B85" s="24" t="s">
        <v>87</v>
      </c>
      <c r="C85" s="55" t="s">
        <v>86</v>
      </c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48"/>
      <c r="V85" s="101"/>
      <c r="W85" s="101"/>
      <c r="X85" s="101"/>
      <c r="Y85" s="101"/>
      <c r="AA85" s="143" t="s">
        <v>374</v>
      </c>
    </row>
    <row r="86" spans="1:27" hidden="1">
      <c r="A86" s="75"/>
      <c r="B86" s="24" t="s">
        <v>88</v>
      </c>
      <c r="C86" s="55" t="s">
        <v>89</v>
      </c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17" t="s">
        <v>309</v>
      </c>
      <c r="AA86" s="143"/>
    </row>
    <row r="87" spans="1:27" hidden="1">
      <c r="A87" s="75"/>
      <c r="B87" s="24" t="s">
        <v>90</v>
      </c>
      <c r="C87" s="55" t="s">
        <v>89</v>
      </c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48"/>
      <c r="V87" s="101"/>
      <c r="W87" s="101"/>
      <c r="X87" s="101"/>
      <c r="Y87" s="101"/>
      <c r="AA87" s="143" t="s">
        <v>378</v>
      </c>
    </row>
    <row r="88" spans="1:27" hidden="1">
      <c r="A88" s="75"/>
      <c r="B88" s="24" t="s">
        <v>91</v>
      </c>
      <c r="C88" s="55" t="s">
        <v>92</v>
      </c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48"/>
      <c r="V88" s="101"/>
      <c r="W88" s="101"/>
      <c r="X88" s="101"/>
      <c r="Y88" s="101"/>
      <c r="AA88" s="143" t="s">
        <v>378</v>
      </c>
    </row>
    <row r="89" spans="1:27" hidden="1">
      <c r="A89" s="75"/>
      <c r="B89" s="24" t="s">
        <v>93</v>
      </c>
      <c r="C89" s="55" t="s">
        <v>89</v>
      </c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48"/>
      <c r="V89" s="101"/>
      <c r="W89" s="101"/>
      <c r="X89" s="101"/>
      <c r="Y89" s="101"/>
      <c r="AA89" s="143" t="s">
        <v>378</v>
      </c>
    </row>
    <row r="90" spans="1:27" hidden="1">
      <c r="A90" s="75"/>
      <c r="B90" s="24" t="s">
        <v>94</v>
      </c>
      <c r="C90" s="55" t="s">
        <v>89</v>
      </c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48"/>
      <c r="V90" s="101"/>
      <c r="W90" s="101"/>
      <c r="X90" s="101"/>
      <c r="Y90" s="101"/>
      <c r="AA90" s="143" t="s">
        <v>378</v>
      </c>
    </row>
    <row r="91" spans="1:27" ht="34.5" hidden="1">
      <c r="A91" s="75"/>
      <c r="B91" s="28" t="s">
        <v>95</v>
      </c>
      <c r="C91" s="55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48"/>
      <c r="V91" s="101"/>
      <c r="W91" s="101"/>
      <c r="X91" s="101"/>
      <c r="Y91" s="154"/>
      <c r="AA91" s="143"/>
    </row>
    <row r="92" spans="1:27" hidden="1">
      <c r="A92" s="75"/>
      <c r="B92" s="29" t="s">
        <v>279</v>
      </c>
      <c r="C92" s="50" t="s">
        <v>96</v>
      </c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48"/>
      <c r="V92" s="101"/>
      <c r="W92" s="101"/>
      <c r="X92" s="101"/>
      <c r="Y92" s="101"/>
      <c r="Z92" s="124" t="s">
        <v>315</v>
      </c>
      <c r="AA92" s="143"/>
    </row>
    <row r="93" spans="1:27" ht="34.5" hidden="1">
      <c r="A93" s="75"/>
      <c r="B93" s="24" t="s">
        <v>97</v>
      </c>
      <c r="C93" s="55" t="s">
        <v>96</v>
      </c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17" t="s">
        <v>312</v>
      </c>
      <c r="AA93" s="144"/>
    </row>
    <row r="94" spans="1:27" hidden="1">
      <c r="A94" s="75"/>
      <c r="B94" s="24" t="s">
        <v>98</v>
      </c>
      <c r="C94" s="55" t="s">
        <v>96</v>
      </c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48"/>
      <c r="V94" s="101"/>
      <c r="W94" s="101"/>
      <c r="X94" s="101"/>
      <c r="Y94" s="101"/>
      <c r="AA94" s="143" t="s">
        <v>376</v>
      </c>
    </row>
    <row r="95" spans="1:27" ht="34.5" hidden="1">
      <c r="A95" s="75"/>
      <c r="B95" s="24" t="s">
        <v>99</v>
      </c>
      <c r="C95" s="55" t="s">
        <v>96</v>
      </c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AA95" s="143" t="s">
        <v>379</v>
      </c>
    </row>
    <row r="96" spans="1:27" ht="37.5" hidden="1" customHeight="1">
      <c r="A96" s="75"/>
      <c r="B96" s="24" t="s">
        <v>100</v>
      </c>
      <c r="C96" s="55" t="s">
        <v>96</v>
      </c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17" t="s">
        <v>313</v>
      </c>
      <c r="AA96" s="143"/>
    </row>
    <row r="97" spans="1:27" hidden="1">
      <c r="A97" s="75"/>
      <c r="B97" s="24" t="s">
        <v>101</v>
      </c>
      <c r="C97" s="55" t="s">
        <v>96</v>
      </c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48"/>
      <c r="V97" s="101"/>
      <c r="W97" s="101"/>
      <c r="X97" s="101"/>
      <c r="Y97" s="101"/>
      <c r="AA97" s="143" t="s">
        <v>376</v>
      </c>
    </row>
    <row r="98" spans="1:27" hidden="1">
      <c r="A98" s="99"/>
      <c r="B98" s="24" t="s">
        <v>102</v>
      </c>
      <c r="C98" s="55" t="s">
        <v>96</v>
      </c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48"/>
      <c r="V98" s="101"/>
      <c r="W98" s="101"/>
      <c r="X98" s="101"/>
      <c r="Y98" s="101"/>
      <c r="Z98" s="116" t="s">
        <v>314</v>
      </c>
      <c r="AA98" s="143"/>
    </row>
    <row r="99" spans="1:27" hidden="1">
      <c r="A99" s="100"/>
      <c r="B99" s="27" t="s">
        <v>103</v>
      </c>
      <c r="C99" s="57" t="s">
        <v>96</v>
      </c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48"/>
      <c r="V99" s="101"/>
      <c r="W99" s="101"/>
      <c r="X99" s="101"/>
      <c r="Y99" s="101"/>
      <c r="AA99" s="143" t="s">
        <v>378</v>
      </c>
    </row>
    <row r="100" spans="1:27" hidden="1">
      <c r="A100" s="75"/>
      <c r="B100" s="24" t="s">
        <v>104</v>
      </c>
      <c r="C100" s="55" t="s">
        <v>96</v>
      </c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48"/>
      <c r="V100" s="101"/>
      <c r="W100" s="101"/>
      <c r="X100" s="101"/>
      <c r="Y100" s="101"/>
      <c r="AA100" s="143" t="s">
        <v>378</v>
      </c>
    </row>
    <row r="101" spans="1:27" hidden="1">
      <c r="A101" s="75"/>
      <c r="B101" s="24" t="s">
        <v>247</v>
      </c>
      <c r="C101" s="55" t="s">
        <v>105</v>
      </c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48"/>
      <c r="V101" s="101"/>
      <c r="W101" s="101"/>
      <c r="X101" s="101"/>
      <c r="Y101" s="101"/>
      <c r="AA101" s="143" t="s">
        <v>378</v>
      </c>
    </row>
    <row r="102" spans="1:27" hidden="1">
      <c r="A102" s="75"/>
      <c r="B102" s="24" t="s">
        <v>245</v>
      </c>
      <c r="C102" s="55" t="s">
        <v>246</v>
      </c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48"/>
      <c r="V102" s="101"/>
      <c r="W102" s="101"/>
      <c r="X102" s="101"/>
      <c r="Y102" s="101"/>
      <c r="AA102" s="143" t="s">
        <v>378</v>
      </c>
    </row>
    <row r="103" spans="1:27" ht="51.75" hidden="1">
      <c r="A103" s="75"/>
      <c r="B103" s="29" t="s">
        <v>106</v>
      </c>
      <c r="C103" s="50" t="s">
        <v>107</v>
      </c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19" t="s">
        <v>320</v>
      </c>
      <c r="AA103" s="143"/>
    </row>
    <row r="104" spans="1:27" hidden="1">
      <c r="A104" s="75"/>
      <c r="B104" s="24" t="s">
        <v>108</v>
      </c>
      <c r="C104" s="55" t="s">
        <v>63</v>
      </c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48"/>
      <c r="V104" s="101"/>
      <c r="W104" s="101"/>
      <c r="X104" s="101"/>
      <c r="Y104" s="101"/>
      <c r="Z104" s="117" t="s">
        <v>316</v>
      </c>
      <c r="AA104" s="143"/>
    </row>
    <row r="105" spans="1:27" hidden="1">
      <c r="A105" s="75"/>
      <c r="B105" s="24" t="s">
        <v>109</v>
      </c>
      <c r="C105" s="55" t="s">
        <v>63</v>
      </c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48"/>
      <c r="V105" s="101"/>
      <c r="W105" s="101"/>
      <c r="X105" s="101"/>
      <c r="Y105" s="101"/>
      <c r="Z105" s="121"/>
      <c r="AA105" s="143" t="s">
        <v>379</v>
      </c>
    </row>
    <row r="106" spans="1:27" ht="34.5" hidden="1">
      <c r="A106" s="75"/>
      <c r="B106" s="24" t="s">
        <v>262</v>
      </c>
      <c r="C106" s="55" t="s">
        <v>63</v>
      </c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AA106" s="143" t="s">
        <v>375</v>
      </c>
    </row>
    <row r="107" spans="1:27" hidden="1">
      <c r="A107" s="75"/>
      <c r="B107" s="24" t="s">
        <v>110</v>
      </c>
      <c r="C107" s="55" t="s">
        <v>63</v>
      </c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48"/>
      <c r="V107" s="101"/>
      <c r="W107" s="101"/>
      <c r="X107" s="101"/>
      <c r="Y107" s="101"/>
      <c r="AA107" s="143" t="s">
        <v>376</v>
      </c>
    </row>
    <row r="108" spans="1:27" hidden="1">
      <c r="A108" s="75"/>
      <c r="B108" s="24" t="s">
        <v>111</v>
      </c>
      <c r="C108" s="55" t="s">
        <v>72</v>
      </c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48"/>
      <c r="V108" s="101"/>
      <c r="W108" s="101"/>
      <c r="X108" s="101"/>
      <c r="Y108" s="101"/>
      <c r="Z108" s="117" t="s">
        <v>317</v>
      </c>
      <c r="AA108" s="143"/>
    </row>
    <row r="109" spans="1:27" hidden="1">
      <c r="A109" s="75"/>
      <c r="B109" s="24" t="s">
        <v>109</v>
      </c>
      <c r="C109" s="55" t="s">
        <v>72</v>
      </c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48"/>
      <c r="V109" s="101"/>
      <c r="W109" s="101"/>
      <c r="X109" s="101"/>
      <c r="Y109" s="101"/>
      <c r="AA109" s="143" t="s">
        <v>379</v>
      </c>
    </row>
    <row r="110" spans="1:27" hidden="1">
      <c r="A110" s="75"/>
      <c r="B110" s="24" t="s">
        <v>112</v>
      </c>
      <c r="C110" s="55" t="s">
        <v>72</v>
      </c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48"/>
      <c r="V110" s="101"/>
      <c r="W110" s="101"/>
      <c r="X110" s="101"/>
      <c r="Y110" s="101"/>
      <c r="AA110" s="143" t="s">
        <v>375</v>
      </c>
    </row>
    <row r="111" spans="1:27" ht="34.5" hidden="1">
      <c r="A111" s="75"/>
      <c r="B111" s="24" t="s">
        <v>113</v>
      </c>
      <c r="C111" s="55" t="s">
        <v>114</v>
      </c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17" t="s">
        <v>318</v>
      </c>
      <c r="AA111" s="143"/>
    </row>
    <row r="112" spans="1:27" hidden="1">
      <c r="A112" s="75"/>
      <c r="B112" s="24" t="s">
        <v>109</v>
      </c>
      <c r="C112" s="55" t="s">
        <v>115</v>
      </c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48"/>
      <c r="V112" s="101"/>
      <c r="W112" s="101"/>
      <c r="X112" s="101"/>
      <c r="Y112" s="101"/>
      <c r="AA112" s="143" t="s">
        <v>379</v>
      </c>
    </row>
    <row r="113" spans="1:27" hidden="1">
      <c r="A113" s="75"/>
      <c r="B113" s="24" t="s">
        <v>116</v>
      </c>
      <c r="C113" s="55" t="s">
        <v>81</v>
      </c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48"/>
      <c r="V113" s="101"/>
      <c r="W113" s="101"/>
      <c r="X113" s="101"/>
      <c r="Y113" s="101"/>
      <c r="AA113" s="143" t="s">
        <v>374</v>
      </c>
    </row>
    <row r="114" spans="1:27" hidden="1">
      <c r="A114" s="75"/>
      <c r="B114" s="24" t="s">
        <v>117</v>
      </c>
      <c r="C114" s="55" t="s">
        <v>118</v>
      </c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48"/>
      <c r="V114" s="101"/>
      <c r="W114" s="101"/>
      <c r="X114" s="101"/>
      <c r="Y114" s="101"/>
      <c r="Z114" s="117" t="s">
        <v>319</v>
      </c>
      <c r="AA114" s="143"/>
    </row>
    <row r="115" spans="1:27" hidden="1">
      <c r="A115" s="75"/>
      <c r="B115" s="24" t="s">
        <v>119</v>
      </c>
      <c r="C115" s="55" t="s">
        <v>118</v>
      </c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48"/>
      <c r="V115" s="101"/>
      <c r="W115" s="101"/>
      <c r="X115" s="101"/>
      <c r="Y115" s="101"/>
      <c r="AA115" s="143" t="s">
        <v>378</v>
      </c>
    </row>
    <row r="116" spans="1:27" hidden="1">
      <c r="A116" s="75"/>
      <c r="B116" s="24" t="s">
        <v>248</v>
      </c>
      <c r="C116" s="55" t="s">
        <v>118</v>
      </c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48"/>
      <c r="V116" s="101"/>
      <c r="W116" s="101"/>
      <c r="X116" s="101"/>
      <c r="Y116" s="101"/>
      <c r="AA116" s="143" t="s">
        <v>378</v>
      </c>
    </row>
    <row r="117" spans="1:27" hidden="1">
      <c r="A117" s="75"/>
      <c r="B117" s="24" t="s">
        <v>249</v>
      </c>
      <c r="C117" s="55" t="s">
        <v>118</v>
      </c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48"/>
      <c r="V117" s="101"/>
      <c r="W117" s="101"/>
      <c r="X117" s="101"/>
      <c r="Y117" s="101"/>
      <c r="AA117" s="143" t="s">
        <v>378</v>
      </c>
    </row>
    <row r="118" spans="1:27" hidden="1">
      <c r="A118" s="75"/>
      <c r="B118" s="24" t="s">
        <v>120</v>
      </c>
      <c r="C118" s="55" t="s">
        <v>118</v>
      </c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48"/>
      <c r="V118" s="101"/>
      <c r="W118" s="101"/>
      <c r="X118" s="101"/>
      <c r="Y118" s="101"/>
      <c r="AA118" s="143" t="s">
        <v>378</v>
      </c>
    </row>
    <row r="119" spans="1:27" hidden="1">
      <c r="A119" s="75"/>
      <c r="B119" s="23" t="s">
        <v>121</v>
      </c>
      <c r="C119" s="50" t="s">
        <v>122</v>
      </c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48"/>
      <c r="V119" s="101"/>
      <c r="W119" s="101"/>
      <c r="X119" s="101"/>
      <c r="Y119" s="101"/>
      <c r="Z119" s="119" t="s">
        <v>322</v>
      </c>
      <c r="AA119" s="143"/>
    </row>
    <row r="120" spans="1:27" hidden="1">
      <c r="A120" s="100"/>
      <c r="B120" s="27" t="s">
        <v>123</v>
      </c>
      <c r="C120" s="57" t="s">
        <v>63</v>
      </c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48"/>
      <c r="V120" s="101"/>
      <c r="W120" s="101"/>
      <c r="X120" s="101"/>
      <c r="Y120" s="101"/>
      <c r="AA120" s="143" t="s">
        <v>374</v>
      </c>
    </row>
    <row r="121" spans="1:27" hidden="1">
      <c r="A121" s="75"/>
      <c r="B121" s="24" t="s">
        <v>124</v>
      </c>
      <c r="C121" s="55" t="s">
        <v>63</v>
      </c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48"/>
      <c r="V121" s="101"/>
      <c r="W121" s="101"/>
      <c r="X121" s="101"/>
      <c r="Y121" s="101"/>
      <c r="AA121" s="143" t="s">
        <v>376</v>
      </c>
    </row>
    <row r="122" spans="1:27" hidden="1">
      <c r="A122" s="75"/>
      <c r="B122" s="24" t="s">
        <v>125</v>
      </c>
      <c r="C122" s="55" t="s">
        <v>122</v>
      </c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48"/>
      <c r="V122" s="101"/>
      <c r="W122" s="101"/>
      <c r="X122" s="101"/>
      <c r="Y122" s="101"/>
      <c r="Z122" s="116" t="s">
        <v>323</v>
      </c>
      <c r="AA122" s="143"/>
    </row>
    <row r="123" spans="1:27" hidden="1">
      <c r="A123" s="75"/>
      <c r="B123" s="24" t="s">
        <v>126</v>
      </c>
      <c r="C123" s="55" t="s">
        <v>122</v>
      </c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48"/>
      <c r="V123" s="101"/>
      <c r="W123" s="101"/>
      <c r="X123" s="101"/>
      <c r="Y123" s="101"/>
      <c r="AA123" s="143" t="s">
        <v>378</v>
      </c>
    </row>
    <row r="124" spans="1:27" hidden="1">
      <c r="A124" s="75"/>
      <c r="B124" s="24" t="s">
        <v>127</v>
      </c>
      <c r="C124" s="55" t="s">
        <v>122</v>
      </c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48"/>
      <c r="V124" s="101"/>
      <c r="W124" s="101"/>
      <c r="X124" s="101"/>
      <c r="Y124" s="101"/>
      <c r="AA124" s="143" t="s">
        <v>378</v>
      </c>
    </row>
    <row r="125" spans="1:27" hidden="1">
      <c r="A125" s="75"/>
      <c r="B125" s="23" t="s">
        <v>250</v>
      </c>
      <c r="C125" s="50" t="s">
        <v>63</v>
      </c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48"/>
      <c r="V125" s="101"/>
      <c r="W125" s="101"/>
      <c r="X125" s="101"/>
      <c r="Y125" s="101"/>
      <c r="Z125" s="119" t="s">
        <v>324</v>
      </c>
      <c r="AA125" s="143"/>
    </row>
    <row r="126" spans="1:27" hidden="1">
      <c r="A126" s="75"/>
      <c r="B126" s="24" t="s">
        <v>243</v>
      </c>
      <c r="C126" s="55" t="s">
        <v>63</v>
      </c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48"/>
      <c r="V126" s="101"/>
      <c r="W126" s="101"/>
      <c r="X126" s="101"/>
      <c r="Y126" s="101"/>
      <c r="AA126" s="143" t="s">
        <v>374</v>
      </c>
    </row>
    <row r="127" spans="1:27" ht="34.5" hidden="1">
      <c r="A127" s="75"/>
      <c r="B127" s="24" t="s">
        <v>264</v>
      </c>
      <c r="C127" s="55" t="s">
        <v>63</v>
      </c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AA127" s="143" t="s">
        <v>380</v>
      </c>
    </row>
    <row r="128" spans="1:27" hidden="1">
      <c r="A128" s="75"/>
      <c r="B128" s="30" t="s">
        <v>128</v>
      </c>
      <c r="C128" s="58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48"/>
      <c r="V128" s="101"/>
      <c r="W128" s="101"/>
      <c r="X128" s="101"/>
      <c r="Y128" s="101"/>
      <c r="AA128" s="143"/>
    </row>
    <row r="129" spans="1:27" hidden="1">
      <c r="A129" s="75"/>
      <c r="B129" s="23" t="s">
        <v>129</v>
      </c>
      <c r="C129" s="55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48"/>
      <c r="V129" s="101"/>
      <c r="W129" s="101"/>
      <c r="X129" s="101"/>
      <c r="Y129" s="101"/>
      <c r="AA129" s="143"/>
    </row>
    <row r="130" spans="1:27" hidden="1">
      <c r="A130" s="75"/>
      <c r="B130" s="29" t="s">
        <v>130</v>
      </c>
      <c r="C130" s="50" t="s">
        <v>131</v>
      </c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48"/>
      <c r="V130" s="101"/>
      <c r="W130" s="101"/>
      <c r="X130" s="101"/>
      <c r="Y130" s="101"/>
      <c r="Z130" s="119" t="s">
        <v>325</v>
      </c>
      <c r="AA130" s="143"/>
    </row>
    <row r="131" spans="1:27" hidden="1">
      <c r="A131" s="75"/>
      <c r="B131" s="24" t="s">
        <v>281</v>
      </c>
      <c r="C131" s="55" t="s">
        <v>131</v>
      </c>
      <c r="D131" s="101"/>
      <c r="E131" s="101"/>
      <c r="F131" s="110"/>
      <c r="G131" s="101"/>
      <c r="H131" s="110"/>
      <c r="I131" s="110"/>
      <c r="J131" s="110"/>
      <c r="K131" s="110"/>
      <c r="L131" s="101"/>
      <c r="M131" s="110"/>
      <c r="N131" s="110"/>
      <c r="O131" s="110"/>
      <c r="P131" s="110"/>
      <c r="Q131" s="101"/>
      <c r="R131" s="110"/>
      <c r="S131" s="110"/>
      <c r="T131" s="110"/>
      <c r="U131" s="155"/>
      <c r="V131" s="101"/>
      <c r="W131" s="110"/>
      <c r="X131" s="110"/>
      <c r="Y131" s="110"/>
      <c r="AA131" s="143" t="s">
        <v>381</v>
      </c>
    </row>
    <row r="132" spans="1:27" ht="18.75" hidden="1" customHeight="1">
      <c r="A132" s="75"/>
      <c r="B132" s="24" t="s">
        <v>265</v>
      </c>
      <c r="C132" s="55" t="s">
        <v>131</v>
      </c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AA132" s="143" t="s">
        <v>380</v>
      </c>
    </row>
    <row r="133" spans="1:27" hidden="1">
      <c r="A133" s="75"/>
      <c r="B133" s="24" t="s">
        <v>132</v>
      </c>
      <c r="C133" s="55" t="s">
        <v>131</v>
      </c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48"/>
      <c r="V133" s="101"/>
      <c r="W133" s="101"/>
      <c r="X133" s="101"/>
      <c r="Y133" s="101"/>
      <c r="AA133" s="143" t="s">
        <v>378</v>
      </c>
    </row>
    <row r="134" spans="1:27" hidden="1">
      <c r="A134" s="75"/>
      <c r="B134" s="29" t="s">
        <v>133</v>
      </c>
      <c r="C134" s="50" t="s">
        <v>96</v>
      </c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48"/>
      <c r="V134" s="101"/>
      <c r="W134" s="101"/>
      <c r="X134" s="101"/>
      <c r="Y134" s="101"/>
      <c r="AA134" s="143" t="s">
        <v>380</v>
      </c>
    </row>
    <row r="135" spans="1:27" hidden="1">
      <c r="A135" s="75"/>
      <c r="B135" s="29" t="s">
        <v>134</v>
      </c>
      <c r="C135" s="50" t="s">
        <v>135</v>
      </c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48"/>
      <c r="V135" s="101"/>
      <c r="W135" s="101"/>
      <c r="X135" s="101"/>
      <c r="Y135" s="101"/>
      <c r="Z135" s="119" t="s">
        <v>327</v>
      </c>
      <c r="AA135" s="143"/>
    </row>
    <row r="136" spans="1:27" hidden="1">
      <c r="A136" s="75"/>
      <c r="B136" s="24" t="s">
        <v>136</v>
      </c>
      <c r="C136" s="55" t="s">
        <v>135</v>
      </c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48"/>
      <c r="V136" s="101"/>
      <c r="W136" s="101"/>
      <c r="X136" s="101"/>
      <c r="Y136" s="101"/>
      <c r="AA136" s="143" t="s">
        <v>380</v>
      </c>
    </row>
    <row r="137" spans="1:27" hidden="1">
      <c r="A137" s="99"/>
      <c r="B137" s="24" t="s">
        <v>137</v>
      </c>
      <c r="C137" s="55" t="s">
        <v>135</v>
      </c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48"/>
      <c r="V137" s="101"/>
      <c r="W137" s="101"/>
      <c r="X137" s="101"/>
      <c r="Y137" s="101"/>
      <c r="AA137" s="143" t="s">
        <v>378</v>
      </c>
    </row>
    <row r="138" spans="1:27" ht="34.5" hidden="1">
      <c r="A138" s="75"/>
      <c r="B138" s="29" t="s">
        <v>138</v>
      </c>
      <c r="C138" s="50" t="s">
        <v>139</v>
      </c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19" t="s">
        <v>328</v>
      </c>
      <c r="AA138" s="143"/>
    </row>
    <row r="139" spans="1:27" hidden="1">
      <c r="A139" s="100"/>
      <c r="B139" s="27" t="s">
        <v>136</v>
      </c>
      <c r="C139" s="57" t="s">
        <v>139</v>
      </c>
      <c r="D139" s="152"/>
      <c r="E139" s="101"/>
      <c r="F139" s="152"/>
      <c r="G139" s="101"/>
      <c r="H139" s="152"/>
      <c r="I139" s="152"/>
      <c r="J139" s="152"/>
      <c r="K139" s="152"/>
      <c r="L139" s="101"/>
      <c r="M139" s="152"/>
      <c r="N139" s="152"/>
      <c r="O139" s="152"/>
      <c r="P139" s="152"/>
      <c r="Q139" s="101"/>
      <c r="R139" s="152"/>
      <c r="S139" s="152"/>
      <c r="T139" s="152"/>
      <c r="U139" s="153"/>
      <c r="V139" s="101"/>
      <c r="W139" s="152"/>
      <c r="X139" s="152"/>
      <c r="Y139" s="152"/>
      <c r="AA139" s="143" t="s">
        <v>380</v>
      </c>
    </row>
    <row r="140" spans="1:27" hidden="1">
      <c r="A140" s="75"/>
      <c r="B140" s="24" t="s">
        <v>140</v>
      </c>
      <c r="C140" s="55" t="s">
        <v>139</v>
      </c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48"/>
      <c r="V140" s="101"/>
      <c r="W140" s="101"/>
      <c r="X140" s="101"/>
      <c r="Y140" s="101"/>
      <c r="AA140" s="143" t="s">
        <v>378</v>
      </c>
    </row>
    <row r="141" spans="1:27" hidden="1">
      <c r="A141" s="75"/>
      <c r="B141" s="24" t="s">
        <v>141</v>
      </c>
      <c r="C141" s="55" t="s">
        <v>139</v>
      </c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48"/>
      <c r="V141" s="101"/>
      <c r="W141" s="101"/>
      <c r="X141" s="101"/>
      <c r="Y141" s="101"/>
      <c r="AA141" s="143" t="s">
        <v>378</v>
      </c>
    </row>
    <row r="142" spans="1:27" hidden="1">
      <c r="A142" s="75"/>
      <c r="B142" s="24" t="s">
        <v>142</v>
      </c>
      <c r="C142" s="55" t="s">
        <v>139</v>
      </c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48"/>
      <c r="V142" s="101"/>
      <c r="W142" s="101"/>
      <c r="X142" s="101"/>
      <c r="Y142" s="101"/>
      <c r="AA142" s="143" t="s">
        <v>378</v>
      </c>
    </row>
    <row r="143" spans="1:27" ht="40.5" hidden="1" customHeight="1">
      <c r="A143" s="100"/>
      <c r="B143" s="31" t="s">
        <v>143</v>
      </c>
      <c r="C143" s="59" t="s">
        <v>144</v>
      </c>
      <c r="D143" s="152"/>
      <c r="E143" s="101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  <c r="Y143" s="152"/>
      <c r="Z143" s="119" t="s">
        <v>329</v>
      </c>
      <c r="AA143" s="143"/>
    </row>
    <row r="144" spans="1:27" hidden="1">
      <c r="A144" s="75"/>
      <c r="B144" s="24" t="s">
        <v>145</v>
      </c>
      <c r="C144" s="55" t="s">
        <v>146</v>
      </c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48"/>
      <c r="V144" s="101"/>
      <c r="W144" s="101"/>
      <c r="X144" s="101"/>
      <c r="Y144" s="101"/>
      <c r="AA144" s="143" t="s">
        <v>376</v>
      </c>
    </row>
    <row r="145" spans="1:27" hidden="1">
      <c r="A145" s="75"/>
      <c r="B145" s="24" t="s">
        <v>73</v>
      </c>
      <c r="C145" s="55" t="s">
        <v>72</v>
      </c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48"/>
      <c r="V145" s="101"/>
      <c r="W145" s="101"/>
      <c r="X145" s="101"/>
      <c r="Y145" s="101"/>
      <c r="AA145" s="143" t="s">
        <v>382</v>
      </c>
    </row>
    <row r="146" spans="1:27" hidden="1">
      <c r="A146" s="75"/>
      <c r="B146" s="24" t="s">
        <v>136</v>
      </c>
      <c r="C146" s="55" t="s">
        <v>146</v>
      </c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48"/>
      <c r="V146" s="101"/>
      <c r="W146" s="101"/>
      <c r="X146" s="101"/>
      <c r="Y146" s="101"/>
      <c r="AA146" s="143" t="s">
        <v>380</v>
      </c>
    </row>
    <row r="147" spans="1:27" hidden="1">
      <c r="A147" s="75"/>
      <c r="B147" s="24" t="s">
        <v>141</v>
      </c>
      <c r="C147" s="55" t="s">
        <v>146</v>
      </c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48"/>
      <c r="V147" s="101"/>
      <c r="W147" s="101"/>
      <c r="X147" s="101"/>
      <c r="Y147" s="101"/>
      <c r="AA147" s="143" t="s">
        <v>378</v>
      </c>
    </row>
    <row r="148" spans="1:27" hidden="1">
      <c r="A148" s="75"/>
      <c r="B148" s="24" t="s">
        <v>142</v>
      </c>
      <c r="C148" s="55" t="s">
        <v>146</v>
      </c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48"/>
      <c r="V148" s="101"/>
      <c r="W148" s="101"/>
      <c r="X148" s="101"/>
      <c r="Y148" s="101"/>
      <c r="AA148" s="143" t="s">
        <v>378</v>
      </c>
    </row>
    <row r="149" spans="1:27" hidden="1">
      <c r="A149" s="75"/>
      <c r="B149" s="29" t="s">
        <v>147</v>
      </c>
      <c r="C149" s="50" t="s">
        <v>148</v>
      </c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48"/>
      <c r="V149" s="101"/>
      <c r="W149" s="101"/>
      <c r="X149" s="101"/>
      <c r="Y149" s="101"/>
      <c r="AA149" s="143" t="s">
        <v>380</v>
      </c>
    </row>
    <row r="150" spans="1:27" ht="34.5" hidden="1">
      <c r="A150" s="75"/>
      <c r="B150" s="29" t="s">
        <v>149</v>
      </c>
      <c r="C150" s="50" t="s">
        <v>275</v>
      </c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19" t="s">
        <v>330</v>
      </c>
      <c r="AA150" s="143"/>
    </row>
    <row r="151" spans="1:27" hidden="1">
      <c r="A151" s="75"/>
      <c r="B151" s="24" t="s">
        <v>263</v>
      </c>
      <c r="C151" s="55" t="s">
        <v>70</v>
      </c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48"/>
      <c r="V151" s="101"/>
      <c r="W151" s="101"/>
      <c r="X151" s="101"/>
      <c r="Y151" s="101"/>
      <c r="AA151" s="143" t="s">
        <v>374</v>
      </c>
    </row>
    <row r="152" spans="1:27" hidden="1">
      <c r="A152" s="75"/>
      <c r="B152" s="24" t="s">
        <v>150</v>
      </c>
      <c r="C152" s="55" t="s">
        <v>92</v>
      </c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48"/>
      <c r="V152" s="101"/>
      <c r="W152" s="101"/>
      <c r="X152" s="101"/>
      <c r="Y152" s="101"/>
      <c r="AA152" s="143" t="s">
        <v>376</v>
      </c>
    </row>
    <row r="153" spans="1:27" hidden="1">
      <c r="A153" s="75"/>
      <c r="B153" s="23" t="s">
        <v>244</v>
      </c>
      <c r="C153" s="55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48"/>
      <c r="V153" s="101"/>
      <c r="W153" s="101"/>
      <c r="X153" s="101"/>
      <c r="Y153" s="101"/>
      <c r="AA153" s="143"/>
    </row>
    <row r="154" spans="1:27" hidden="1">
      <c r="A154" s="75"/>
      <c r="B154" s="24" t="s">
        <v>151</v>
      </c>
      <c r="C154" s="55" t="s">
        <v>152</v>
      </c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48"/>
      <c r="V154" s="101"/>
      <c r="W154" s="101"/>
      <c r="X154" s="101"/>
      <c r="Y154" s="101"/>
      <c r="AA154" s="143" t="s">
        <v>380</v>
      </c>
    </row>
    <row r="155" spans="1:27" hidden="1">
      <c r="A155" s="75"/>
      <c r="B155" s="24" t="s">
        <v>153</v>
      </c>
      <c r="C155" s="55" t="s">
        <v>152</v>
      </c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48"/>
      <c r="V155" s="101"/>
      <c r="W155" s="101"/>
      <c r="X155" s="101"/>
      <c r="Y155" s="101"/>
      <c r="AA155" s="143" t="s">
        <v>380</v>
      </c>
    </row>
    <row r="156" spans="1:27" hidden="1">
      <c r="A156" s="75"/>
      <c r="B156" s="24" t="s">
        <v>154</v>
      </c>
      <c r="C156" s="55" t="s">
        <v>155</v>
      </c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48"/>
      <c r="V156" s="101"/>
      <c r="W156" s="101"/>
      <c r="X156" s="101"/>
      <c r="Y156" s="101"/>
      <c r="AA156" s="143" t="s">
        <v>380</v>
      </c>
    </row>
    <row r="157" spans="1:27" ht="34.5">
      <c r="A157" s="99"/>
      <c r="B157" s="23" t="s">
        <v>156</v>
      </c>
      <c r="C157" s="50" t="s">
        <v>148</v>
      </c>
      <c r="D157" s="70">
        <v>996</v>
      </c>
      <c r="E157" s="138">
        <f t="shared" ref="E157:E159" si="64">SUM(G157,L157,Q157,V157)</f>
        <v>594</v>
      </c>
      <c r="F157" s="138">
        <v>249</v>
      </c>
      <c r="G157" s="138">
        <f t="shared" ref="G157:J157" si="65">SUM(G158:G159)</f>
        <v>144</v>
      </c>
      <c r="H157" s="138">
        <f t="shared" si="65"/>
        <v>58</v>
      </c>
      <c r="I157" s="138">
        <f t="shared" si="65"/>
        <v>42</v>
      </c>
      <c r="J157" s="138">
        <f t="shared" si="65"/>
        <v>44</v>
      </c>
      <c r="K157" s="138">
        <v>249</v>
      </c>
      <c r="L157" s="138">
        <f t="shared" ref="L157:O157" si="66">SUM(L158:L159)</f>
        <v>135</v>
      </c>
      <c r="M157" s="138">
        <f t="shared" si="66"/>
        <v>45</v>
      </c>
      <c r="N157" s="138">
        <f t="shared" si="66"/>
        <v>46</v>
      </c>
      <c r="O157" s="138">
        <f t="shared" si="66"/>
        <v>44</v>
      </c>
      <c r="P157" s="138">
        <v>249</v>
      </c>
      <c r="Q157" s="138">
        <f t="shared" ref="Q157:T157" si="67">SUM(Q158:Q159)</f>
        <v>137</v>
      </c>
      <c r="R157" s="138">
        <f t="shared" si="67"/>
        <v>43</v>
      </c>
      <c r="S157" s="138">
        <f t="shared" si="67"/>
        <v>44</v>
      </c>
      <c r="T157" s="138">
        <f t="shared" si="67"/>
        <v>50</v>
      </c>
      <c r="U157" s="138">
        <f t="shared" ref="U157:X157" si="68">SUM(U158:U159)</f>
        <v>249</v>
      </c>
      <c r="V157" s="138">
        <f t="shared" si="68"/>
        <v>178</v>
      </c>
      <c r="W157" s="138">
        <f t="shared" si="68"/>
        <v>45</v>
      </c>
      <c r="X157" s="138">
        <f t="shared" si="68"/>
        <v>53</v>
      </c>
      <c r="Y157" s="138">
        <f>SUM(Y158:Y159)</f>
        <v>80</v>
      </c>
      <c r="Z157" s="119" t="s">
        <v>331</v>
      </c>
      <c r="AA157" s="143"/>
    </row>
    <row r="158" spans="1:27">
      <c r="A158" s="100"/>
      <c r="B158" s="27" t="s">
        <v>157</v>
      </c>
      <c r="C158" s="57" t="s">
        <v>148</v>
      </c>
      <c r="D158" s="70">
        <v>972</v>
      </c>
      <c r="E158" s="138">
        <f t="shared" si="64"/>
        <v>571</v>
      </c>
      <c r="F158" s="138">
        <v>243</v>
      </c>
      <c r="G158" s="138">
        <f t="shared" ref="G158:G159" si="69">SUM(H158:J158)</f>
        <v>138</v>
      </c>
      <c r="H158" s="151">
        <f>SUM([1]total_secretary!H158)</f>
        <v>56</v>
      </c>
      <c r="I158" s="151">
        <f>SUM([2]total_secretary!I158)</f>
        <v>40</v>
      </c>
      <c r="J158" s="151">
        <f>SUM([3]total_secretary!J158)</f>
        <v>42</v>
      </c>
      <c r="K158" s="138">
        <v>243</v>
      </c>
      <c r="L158" s="138">
        <f t="shared" ref="L158:L159" si="70">SUM(M158:O158)</f>
        <v>129</v>
      </c>
      <c r="M158" s="151">
        <f>SUM([4]total_secretary!M158)</f>
        <v>43</v>
      </c>
      <c r="N158" s="151">
        <f>SUM([5]total_secretary!N158)</f>
        <v>44</v>
      </c>
      <c r="O158" s="151">
        <f>SUM([6]total_secretary!O158)</f>
        <v>42</v>
      </c>
      <c r="P158" s="138">
        <v>243</v>
      </c>
      <c r="Q158" s="138">
        <f t="shared" ref="Q158:Q159" si="71">SUM(R158:T158)</f>
        <v>132</v>
      </c>
      <c r="R158" s="151">
        <f>SUM([7]total_secretary!R158)</f>
        <v>41</v>
      </c>
      <c r="S158" s="151">
        <f>SUM([8]total_secretary!S158)</f>
        <v>42</v>
      </c>
      <c r="T158" s="151">
        <f>SUM([9]total_secretary!T158)</f>
        <v>49</v>
      </c>
      <c r="U158" s="139">
        <v>243</v>
      </c>
      <c r="V158" s="138">
        <f t="shared" ref="V158:V159" si="72">SUM(W158:Y158)</f>
        <v>172</v>
      </c>
      <c r="W158" s="151">
        <f>SUM([10]total_secretary!W158)</f>
        <v>43</v>
      </c>
      <c r="X158" s="151">
        <f>SUM([11]total_secretary!X158)</f>
        <v>51</v>
      </c>
      <c r="Y158" s="151">
        <f>SUM([12]total_secretary!Y158)</f>
        <v>78</v>
      </c>
      <c r="AA158" s="143" t="s">
        <v>383</v>
      </c>
    </row>
    <row r="159" spans="1:27">
      <c r="A159" s="75"/>
      <c r="B159" s="24" t="s">
        <v>158</v>
      </c>
      <c r="C159" s="55" t="s">
        <v>148</v>
      </c>
      <c r="D159" s="70">
        <v>24</v>
      </c>
      <c r="E159" s="138">
        <f t="shared" si="64"/>
        <v>23</v>
      </c>
      <c r="F159" s="138">
        <v>6</v>
      </c>
      <c r="G159" s="138">
        <f t="shared" si="69"/>
        <v>6</v>
      </c>
      <c r="H159" s="151">
        <f>SUM([1]total_secretary!H159)</f>
        <v>2</v>
      </c>
      <c r="I159" s="151">
        <f>SUM([2]total_secretary!I159)</f>
        <v>2</v>
      </c>
      <c r="J159" s="151">
        <f>SUM([3]total_secretary!J159)</f>
        <v>2</v>
      </c>
      <c r="K159" s="138">
        <v>6</v>
      </c>
      <c r="L159" s="138">
        <f t="shared" si="70"/>
        <v>6</v>
      </c>
      <c r="M159" s="151">
        <f>SUM([4]total_secretary!M159)</f>
        <v>2</v>
      </c>
      <c r="N159" s="151">
        <f>SUM([5]total_secretary!N159)</f>
        <v>2</v>
      </c>
      <c r="O159" s="151">
        <f>SUM([6]total_secretary!O159)</f>
        <v>2</v>
      </c>
      <c r="P159" s="138">
        <v>6</v>
      </c>
      <c r="Q159" s="138">
        <f t="shared" si="71"/>
        <v>5</v>
      </c>
      <c r="R159" s="151">
        <f>SUM([7]total_secretary!R159)</f>
        <v>2</v>
      </c>
      <c r="S159" s="151">
        <f>SUM([8]total_secretary!S159)</f>
        <v>2</v>
      </c>
      <c r="T159" s="151">
        <f>SUM([9]total_secretary!T159)</f>
        <v>1</v>
      </c>
      <c r="U159" s="139">
        <v>6</v>
      </c>
      <c r="V159" s="138">
        <f t="shared" si="72"/>
        <v>6</v>
      </c>
      <c r="W159" s="151">
        <f>SUM([10]total_secretary!W159)</f>
        <v>2</v>
      </c>
      <c r="X159" s="151">
        <f>SUM([11]total_secretary!X159)</f>
        <v>2</v>
      </c>
      <c r="Y159" s="151">
        <f>SUM([12]total_secretary!Y159)</f>
        <v>2</v>
      </c>
      <c r="AA159" s="143" t="s">
        <v>383</v>
      </c>
    </row>
    <row r="160" spans="1:27" hidden="1">
      <c r="A160" s="75"/>
      <c r="B160" s="23" t="s">
        <v>159</v>
      </c>
      <c r="C160" s="50" t="s">
        <v>70</v>
      </c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48"/>
      <c r="V160" s="101"/>
      <c r="W160" s="101"/>
      <c r="X160" s="101"/>
      <c r="Y160" s="101"/>
      <c r="Z160" s="119" t="s">
        <v>332</v>
      </c>
      <c r="AA160" s="143"/>
    </row>
    <row r="161" spans="1:27" ht="51.75" hidden="1">
      <c r="A161" s="75"/>
      <c r="B161" s="32" t="s">
        <v>160</v>
      </c>
      <c r="C161" s="55" t="s">
        <v>70</v>
      </c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AA161" s="143" t="s">
        <v>374</v>
      </c>
    </row>
    <row r="162" spans="1:27" ht="34.5" hidden="1">
      <c r="A162" s="75"/>
      <c r="B162" s="24" t="s">
        <v>161</v>
      </c>
      <c r="C162" s="55" t="s">
        <v>70</v>
      </c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AA162" s="143" t="s">
        <v>379</v>
      </c>
    </row>
    <row r="163" spans="1:27" hidden="1">
      <c r="A163" s="75"/>
      <c r="B163" s="23" t="s">
        <v>162</v>
      </c>
      <c r="C163" s="55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48"/>
      <c r="V163" s="101"/>
      <c r="W163" s="101"/>
      <c r="X163" s="101"/>
      <c r="Y163" s="101"/>
      <c r="AA163" s="143"/>
    </row>
    <row r="164" spans="1:27" hidden="1">
      <c r="A164" s="75"/>
      <c r="B164" s="24" t="s">
        <v>163</v>
      </c>
      <c r="C164" s="60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48"/>
      <c r="V164" s="101"/>
      <c r="W164" s="101"/>
      <c r="X164" s="101"/>
      <c r="Y164" s="101"/>
      <c r="AA164" s="143"/>
    </row>
    <row r="165" spans="1:27" hidden="1">
      <c r="A165" s="75"/>
      <c r="B165" s="33" t="s">
        <v>164</v>
      </c>
      <c r="C165" s="49" t="s">
        <v>165</v>
      </c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48"/>
      <c r="V165" s="101"/>
      <c r="W165" s="101"/>
      <c r="X165" s="101"/>
      <c r="Y165" s="101"/>
      <c r="AA165" s="143" t="s">
        <v>378</v>
      </c>
    </row>
    <row r="166" spans="1:27" ht="21.75" hidden="1" customHeight="1">
      <c r="A166" s="75"/>
      <c r="B166" s="24" t="s">
        <v>252</v>
      </c>
      <c r="C166" s="55" t="s">
        <v>148</v>
      </c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17" t="s">
        <v>333</v>
      </c>
      <c r="AA166" s="143"/>
    </row>
    <row r="167" spans="1:27" hidden="1">
      <c r="A167" s="75"/>
      <c r="B167" s="24" t="s">
        <v>166</v>
      </c>
      <c r="C167" s="55" t="s">
        <v>148</v>
      </c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48"/>
      <c r="V167" s="101"/>
      <c r="W167" s="101"/>
      <c r="X167" s="101"/>
      <c r="Y167" s="101"/>
      <c r="AA167" s="143" t="s">
        <v>378</v>
      </c>
    </row>
    <row r="168" spans="1:27" hidden="1">
      <c r="A168" s="75"/>
      <c r="B168" s="34" t="s">
        <v>167</v>
      </c>
      <c r="C168" s="55" t="s">
        <v>148</v>
      </c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48"/>
      <c r="V168" s="101"/>
      <c r="W168" s="101"/>
      <c r="X168" s="101"/>
      <c r="Y168" s="101"/>
      <c r="AA168" s="143" t="s">
        <v>378</v>
      </c>
    </row>
    <row r="169" spans="1:27" hidden="1">
      <c r="A169" s="75"/>
      <c r="B169" s="34" t="s">
        <v>168</v>
      </c>
      <c r="C169" s="55" t="s">
        <v>148</v>
      </c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48"/>
      <c r="V169" s="101"/>
      <c r="W169" s="101"/>
      <c r="X169" s="101"/>
      <c r="Y169" s="101"/>
      <c r="AA169" s="143" t="s">
        <v>378</v>
      </c>
    </row>
    <row r="170" spans="1:27" hidden="1">
      <c r="A170" s="75"/>
      <c r="B170" s="23" t="s">
        <v>169</v>
      </c>
      <c r="C170" s="55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48"/>
      <c r="V170" s="101"/>
      <c r="W170" s="101"/>
      <c r="X170" s="101"/>
      <c r="Y170" s="101"/>
      <c r="AA170" s="143"/>
    </row>
    <row r="171" spans="1:27" hidden="1">
      <c r="A171" s="75"/>
      <c r="B171" s="24" t="s">
        <v>170</v>
      </c>
      <c r="C171" s="55" t="s">
        <v>27</v>
      </c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48"/>
      <c r="V171" s="101"/>
      <c r="W171" s="101"/>
      <c r="X171" s="101"/>
      <c r="Y171" s="101"/>
      <c r="Z171" s="116" t="s">
        <v>334</v>
      </c>
      <c r="AA171" s="143"/>
    </row>
    <row r="172" spans="1:27" hidden="1">
      <c r="A172" s="75"/>
      <c r="B172" s="24"/>
      <c r="C172" s="55" t="s">
        <v>165</v>
      </c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48"/>
      <c r="V172" s="101"/>
      <c r="W172" s="101"/>
      <c r="X172" s="101"/>
      <c r="Y172" s="101"/>
      <c r="Z172" s="116" t="s">
        <v>335</v>
      </c>
      <c r="AA172" s="143"/>
    </row>
    <row r="173" spans="1:27" ht="51.75" hidden="1">
      <c r="A173" s="75"/>
      <c r="B173" s="24" t="s">
        <v>237</v>
      </c>
      <c r="C173" s="55" t="s">
        <v>27</v>
      </c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AA173" s="143" t="s">
        <v>380</v>
      </c>
    </row>
    <row r="174" spans="1:27" hidden="1">
      <c r="A174" s="75"/>
      <c r="B174" s="24"/>
      <c r="C174" s="55" t="s">
        <v>165</v>
      </c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48"/>
      <c r="V174" s="101"/>
      <c r="W174" s="101"/>
      <c r="X174" s="101"/>
      <c r="Y174" s="101"/>
      <c r="AA174" s="143" t="s">
        <v>380</v>
      </c>
    </row>
    <row r="175" spans="1:27" ht="34.5" hidden="1">
      <c r="A175" s="75"/>
      <c r="B175" s="24" t="s">
        <v>238</v>
      </c>
      <c r="C175" s="55" t="s">
        <v>27</v>
      </c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AA175" s="143" t="s">
        <v>380</v>
      </c>
    </row>
    <row r="176" spans="1:27" hidden="1">
      <c r="A176" s="75"/>
      <c r="B176" s="24"/>
      <c r="C176" s="55" t="s">
        <v>165</v>
      </c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48"/>
      <c r="V176" s="101"/>
      <c r="W176" s="101"/>
      <c r="X176" s="101"/>
      <c r="Y176" s="101"/>
      <c r="AA176" s="143" t="s">
        <v>380</v>
      </c>
    </row>
    <row r="177" spans="1:27" hidden="1">
      <c r="A177" s="75"/>
      <c r="B177" s="24" t="s">
        <v>171</v>
      </c>
      <c r="C177" s="55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48"/>
      <c r="V177" s="101"/>
      <c r="W177" s="101"/>
      <c r="X177" s="101"/>
      <c r="Y177" s="101"/>
      <c r="AA177" s="143"/>
    </row>
    <row r="178" spans="1:27" hidden="1">
      <c r="A178" s="75"/>
      <c r="B178" s="24" t="s">
        <v>253</v>
      </c>
      <c r="C178" s="55" t="s">
        <v>148</v>
      </c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48"/>
      <c r="V178" s="101"/>
      <c r="W178" s="101"/>
      <c r="X178" s="101"/>
      <c r="Y178" s="101"/>
      <c r="Z178" s="117" t="s">
        <v>336</v>
      </c>
      <c r="AA178" s="143"/>
    </row>
    <row r="179" spans="1:27" hidden="1">
      <c r="A179" s="75"/>
      <c r="B179" s="24" t="s">
        <v>172</v>
      </c>
      <c r="C179" s="55" t="s">
        <v>148</v>
      </c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48"/>
      <c r="V179" s="101"/>
      <c r="W179" s="101"/>
      <c r="X179" s="101"/>
      <c r="Y179" s="101"/>
      <c r="AA179" s="143" t="s">
        <v>380</v>
      </c>
    </row>
    <row r="180" spans="1:27" hidden="1">
      <c r="A180" s="75"/>
      <c r="B180" s="24" t="s">
        <v>240</v>
      </c>
      <c r="C180" s="55" t="s">
        <v>148</v>
      </c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48"/>
      <c r="V180" s="101"/>
      <c r="W180" s="101"/>
      <c r="X180" s="101"/>
      <c r="Y180" s="101"/>
      <c r="AA180" s="143" t="s">
        <v>382</v>
      </c>
    </row>
    <row r="181" spans="1:27" hidden="1">
      <c r="A181" s="75"/>
      <c r="B181" s="24" t="s">
        <v>254</v>
      </c>
      <c r="C181" s="55" t="s">
        <v>27</v>
      </c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48"/>
      <c r="V181" s="101"/>
      <c r="W181" s="101"/>
      <c r="X181" s="101"/>
      <c r="Y181" s="101"/>
      <c r="Z181" s="117" t="s">
        <v>337</v>
      </c>
      <c r="AA181" s="143"/>
    </row>
    <row r="182" spans="1:27" hidden="1">
      <c r="A182" s="75"/>
      <c r="B182" s="24" t="s">
        <v>240</v>
      </c>
      <c r="C182" s="55" t="s">
        <v>27</v>
      </c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48"/>
      <c r="V182" s="101"/>
      <c r="W182" s="101"/>
      <c r="X182" s="101"/>
      <c r="Y182" s="101"/>
      <c r="AA182" s="143" t="s">
        <v>382</v>
      </c>
    </row>
    <row r="183" spans="1:27" hidden="1">
      <c r="A183" s="75"/>
      <c r="B183" s="24" t="s">
        <v>251</v>
      </c>
      <c r="C183" s="55" t="s">
        <v>27</v>
      </c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48"/>
      <c r="V183" s="101"/>
      <c r="W183" s="101"/>
      <c r="X183" s="101"/>
      <c r="Y183" s="101"/>
      <c r="AA183" s="143" t="s">
        <v>378</v>
      </c>
    </row>
    <row r="184" spans="1:27" hidden="1">
      <c r="A184" s="75"/>
      <c r="B184" s="24" t="s">
        <v>255</v>
      </c>
      <c r="C184" s="55" t="s">
        <v>27</v>
      </c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48"/>
      <c r="V184" s="101"/>
      <c r="W184" s="101"/>
      <c r="X184" s="101"/>
      <c r="Y184" s="101"/>
      <c r="Z184" s="117" t="s">
        <v>341</v>
      </c>
      <c r="AA184" s="143"/>
    </row>
    <row r="185" spans="1:27" ht="21" hidden="1" customHeight="1">
      <c r="A185" s="75"/>
      <c r="B185" s="24" t="s">
        <v>339</v>
      </c>
      <c r="C185" s="55" t="s">
        <v>27</v>
      </c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16" t="s">
        <v>340</v>
      </c>
    </row>
    <row r="186" spans="1:27" hidden="1">
      <c r="A186" s="75"/>
      <c r="B186" s="24" t="s">
        <v>338</v>
      </c>
      <c r="C186" s="125" t="s">
        <v>27</v>
      </c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AA186" s="143" t="s">
        <v>380</v>
      </c>
    </row>
    <row r="187" spans="1:27" ht="34.5" hidden="1">
      <c r="A187" s="75"/>
      <c r="B187" s="24" t="s">
        <v>267</v>
      </c>
      <c r="C187" s="53" t="s">
        <v>27</v>
      </c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AA187" s="143" t="s">
        <v>384</v>
      </c>
    </row>
    <row r="188" spans="1:27" hidden="1">
      <c r="A188" s="75"/>
      <c r="B188" s="24" t="s">
        <v>173</v>
      </c>
      <c r="C188" s="62" t="s">
        <v>27</v>
      </c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48"/>
      <c r="V188" s="101"/>
      <c r="W188" s="101"/>
      <c r="X188" s="101"/>
      <c r="Y188" s="101"/>
      <c r="AA188" s="143" t="s">
        <v>376</v>
      </c>
    </row>
    <row r="189" spans="1:27" hidden="1">
      <c r="A189" s="75"/>
      <c r="B189" s="24" t="s">
        <v>240</v>
      </c>
      <c r="C189" s="55" t="s">
        <v>27</v>
      </c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48"/>
      <c r="V189" s="101"/>
      <c r="W189" s="101"/>
      <c r="X189" s="101"/>
      <c r="Y189" s="101"/>
      <c r="AA189" s="143" t="s">
        <v>382</v>
      </c>
    </row>
    <row r="190" spans="1:27" hidden="1">
      <c r="A190" s="75"/>
      <c r="B190" s="24" t="s">
        <v>251</v>
      </c>
      <c r="C190" s="55" t="s">
        <v>27</v>
      </c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48"/>
      <c r="V190" s="101"/>
      <c r="W190" s="101"/>
      <c r="X190" s="101"/>
      <c r="Y190" s="101"/>
      <c r="AA190" s="143" t="s">
        <v>378</v>
      </c>
    </row>
    <row r="191" spans="1:27" hidden="1">
      <c r="A191" s="75"/>
      <c r="B191" s="24" t="s">
        <v>256</v>
      </c>
      <c r="C191" s="55" t="s">
        <v>165</v>
      </c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48"/>
      <c r="V191" s="101"/>
      <c r="W191" s="101"/>
      <c r="X191" s="101"/>
      <c r="Y191" s="101"/>
      <c r="AA191" s="143" t="s">
        <v>378</v>
      </c>
    </row>
    <row r="192" spans="1:27" hidden="1">
      <c r="A192" s="75"/>
      <c r="B192" s="23" t="s">
        <v>269</v>
      </c>
      <c r="C192" s="55" t="s">
        <v>27</v>
      </c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48"/>
      <c r="V192" s="101"/>
      <c r="W192" s="101"/>
      <c r="X192" s="101"/>
      <c r="Y192" s="101"/>
      <c r="Z192" s="119" t="s">
        <v>342</v>
      </c>
      <c r="AA192" s="143"/>
    </row>
    <row r="193" spans="1:27" hidden="1">
      <c r="A193" s="75"/>
      <c r="B193" s="24" t="s">
        <v>270</v>
      </c>
      <c r="C193" s="55" t="s">
        <v>27</v>
      </c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48"/>
      <c r="V193" s="101"/>
      <c r="W193" s="101"/>
      <c r="X193" s="101"/>
      <c r="Y193" s="101"/>
      <c r="AA193" s="143" t="s">
        <v>384</v>
      </c>
    </row>
    <row r="194" spans="1:27" ht="34.5" hidden="1">
      <c r="A194" s="75"/>
      <c r="B194" s="24" t="s">
        <v>271</v>
      </c>
      <c r="C194" s="55" t="s">
        <v>27</v>
      </c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AA194" s="146" t="s">
        <v>375</v>
      </c>
    </row>
    <row r="195" spans="1:27" ht="34.5" hidden="1">
      <c r="A195" s="75"/>
      <c r="B195" s="23" t="s">
        <v>174</v>
      </c>
      <c r="C195" s="50" t="s">
        <v>165</v>
      </c>
      <c r="D195" s="110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26" t="s">
        <v>343</v>
      </c>
      <c r="AA195" s="143"/>
    </row>
    <row r="196" spans="1:27" ht="60.75" hidden="1" customHeight="1">
      <c r="A196" s="75"/>
      <c r="B196" s="32" t="s">
        <v>268</v>
      </c>
      <c r="C196" s="55" t="s">
        <v>165</v>
      </c>
      <c r="D196" s="110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22"/>
      <c r="AA196" s="143" t="s">
        <v>384</v>
      </c>
    </row>
    <row r="197" spans="1:27">
      <c r="A197" s="75"/>
      <c r="B197" s="23" t="s">
        <v>175</v>
      </c>
      <c r="C197" s="50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48"/>
      <c r="V197" s="101"/>
      <c r="W197" s="101"/>
      <c r="X197" s="101"/>
      <c r="Y197" s="70"/>
      <c r="AA197" s="143"/>
    </row>
    <row r="198" spans="1:27" ht="34.5">
      <c r="A198" s="75"/>
      <c r="B198" s="23" t="s">
        <v>176</v>
      </c>
      <c r="C198" s="50" t="s">
        <v>27</v>
      </c>
      <c r="D198" s="70">
        <v>33</v>
      </c>
      <c r="E198" s="138">
        <f t="shared" ref="E198:E217" si="73">SUM(G198,L198,Q198,V198)</f>
        <v>7</v>
      </c>
      <c r="F198" s="138">
        <v>4</v>
      </c>
      <c r="G198" s="138">
        <f t="shared" ref="G198:J198" si="74">SUM(G199,G203,G211)</f>
        <v>1</v>
      </c>
      <c r="H198" s="138">
        <f t="shared" si="74"/>
        <v>0</v>
      </c>
      <c r="I198" s="138">
        <f t="shared" si="74"/>
        <v>1</v>
      </c>
      <c r="J198" s="138">
        <f t="shared" si="74"/>
        <v>0</v>
      </c>
      <c r="K198" s="138">
        <v>9</v>
      </c>
      <c r="L198" s="138">
        <f t="shared" ref="L198:O198" si="75">SUM(L199,L203,L211)</f>
        <v>2</v>
      </c>
      <c r="M198" s="138">
        <f t="shared" si="75"/>
        <v>0</v>
      </c>
      <c r="N198" s="138">
        <f t="shared" si="75"/>
        <v>0</v>
      </c>
      <c r="O198" s="138">
        <f t="shared" si="75"/>
        <v>2</v>
      </c>
      <c r="P198" s="138">
        <v>12</v>
      </c>
      <c r="Q198" s="138">
        <f t="shared" ref="Q198:T198" si="76">SUM(Q199,Q203,Q211)</f>
        <v>1</v>
      </c>
      <c r="R198" s="138">
        <f t="shared" si="76"/>
        <v>1</v>
      </c>
      <c r="S198" s="138">
        <f t="shared" si="76"/>
        <v>0</v>
      </c>
      <c r="T198" s="138">
        <f t="shared" si="76"/>
        <v>0</v>
      </c>
      <c r="U198" s="138">
        <v>8</v>
      </c>
      <c r="V198" s="138">
        <f t="shared" ref="V198:X198" si="77">SUM(V199,V203,V211)</f>
        <v>3</v>
      </c>
      <c r="W198" s="138">
        <f t="shared" si="77"/>
        <v>1</v>
      </c>
      <c r="X198" s="138">
        <f t="shared" si="77"/>
        <v>2</v>
      </c>
      <c r="Y198" s="138">
        <f>SUM(Y199,Y203,Y211)</f>
        <v>0</v>
      </c>
      <c r="Z198" s="119" t="s">
        <v>344</v>
      </c>
      <c r="AA198" s="143"/>
    </row>
    <row r="199" spans="1:27">
      <c r="A199" s="75"/>
      <c r="B199" s="29" t="s">
        <v>177</v>
      </c>
      <c r="C199" s="50" t="s">
        <v>27</v>
      </c>
      <c r="D199" s="138">
        <f t="shared" ref="D199" si="78">SUM(D200:D202)</f>
        <v>1</v>
      </c>
      <c r="E199" s="138">
        <f t="shared" si="73"/>
        <v>0</v>
      </c>
      <c r="F199" s="138">
        <f t="shared" ref="F199" si="79">SUM(F200:F202)</f>
        <v>0</v>
      </c>
      <c r="G199" s="138">
        <f t="shared" ref="G199:J199" si="80">SUM(G200:G202)</f>
        <v>0</v>
      </c>
      <c r="H199" s="138">
        <f t="shared" si="80"/>
        <v>0</v>
      </c>
      <c r="I199" s="138">
        <f t="shared" si="80"/>
        <v>0</v>
      </c>
      <c r="J199" s="138">
        <f t="shared" si="80"/>
        <v>0</v>
      </c>
      <c r="K199" s="138">
        <v>0</v>
      </c>
      <c r="L199" s="138">
        <f t="shared" ref="L199:P199" si="81">SUM(L200:L202)</f>
        <v>0</v>
      </c>
      <c r="M199" s="138">
        <f t="shared" si="81"/>
        <v>0</v>
      </c>
      <c r="N199" s="138">
        <f t="shared" si="81"/>
        <v>0</v>
      </c>
      <c r="O199" s="138">
        <f t="shared" si="81"/>
        <v>0</v>
      </c>
      <c r="P199" s="138">
        <f t="shared" si="81"/>
        <v>1</v>
      </c>
      <c r="Q199" s="138">
        <f t="shared" ref="Q199:T199" si="82">SUM(Q200:Q202)</f>
        <v>0</v>
      </c>
      <c r="R199" s="138">
        <f t="shared" si="82"/>
        <v>0</v>
      </c>
      <c r="S199" s="138">
        <f t="shared" si="82"/>
        <v>0</v>
      </c>
      <c r="T199" s="138">
        <f t="shared" si="82"/>
        <v>0</v>
      </c>
      <c r="U199" s="139">
        <v>0</v>
      </c>
      <c r="V199" s="138">
        <f t="shared" ref="V199:X199" si="83">SUM(V200:V202)</f>
        <v>0</v>
      </c>
      <c r="W199" s="138">
        <f t="shared" si="83"/>
        <v>0</v>
      </c>
      <c r="X199" s="138">
        <f t="shared" si="83"/>
        <v>0</v>
      </c>
      <c r="Y199" s="138">
        <f>SUM(Y200:Y202)</f>
        <v>0</v>
      </c>
      <c r="Z199" s="117" t="s">
        <v>345</v>
      </c>
      <c r="AA199" s="143"/>
    </row>
    <row r="200" spans="1:27" ht="20.25" customHeight="1">
      <c r="A200" s="75"/>
      <c r="B200" s="24" t="s">
        <v>178</v>
      </c>
      <c r="C200" s="55" t="s">
        <v>27</v>
      </c>
      <c r="D200" s="70">
        <v>1</v>
      </c>
      <c r="E200" s="138">
        <f t="shared" si="73"/>
        <v>0</v>
      </c>
      <c r="F200" s="138">
        <v>0</v>
      </c>
      <c r="G200" s="138">
        <f t="shared" ref="G200" si="84">SUM(H200:J200)</f>
        <v>0</v>
      </c>
      <c r="H200" s="151">
        <f>SUM([1]total_secretary!H200)</f>
        <v>0</v>
      </c>
      <c r="I200" s="151">
        <f>SUM([2]total_secretary!I200)</f>
        <v>0</v>
      </c>
      <c r="J200" s="151">
        <f>SUM([3]total_secretary!J200)</f>
        <v>0</v>
      </c>
      <c r="K200" s="138">
        <v>0</v>
      </c>
      <c r="L200" s="138">
        <f t="shared" ref="L200" si="85">SUM(M200:O200)</f>
        <v>0</v>
      </c>
      <c r="M200" s="151">
        <f>SUM([4]total_secretary!M200)</f>
        <v>0</v>
      </c>
      <c r="N200" s="151">
        <f>SUM([5]total_secretary!N200)</f>
        <v>0</v>
      </c>
      <c r="O200" s="151">
        <f>SUM([6]total_secretary!O200)</f>
        <v>0</v>
      </c>
      <c r="P200" s="138">
        <v>1</v>
      </c>
      <c r="Q200" s="138">
        <f t="shared" ref="Q200" si="86">SUM(R200:T200)</f>
        <v>0</v>
      </c>
      <c r="R200" s="151">
        <f>SUM([7]total_secretary!R200)</f>
        <v>0</v>
      </c>
      <c r="S200" s="151">
        <f>SUM([8]total_secretary!S200)</f>
        <v>0</v>
      </c>
      <c r="T200" s="151">
        <f>SUM([9]total_secretary!T200)</f>
        <v>0</v>
      </c>
      <c r="U200" s="138">
        <v>0</v>
      </c>
      <c r="V200" s="138">
        <f t="shared" ref="V200" si="87">SUM(W200:Y200)</f>
        <v>0</v>
      </c>
      <c r="W200" s="151">
        <f>SUM([10]total_secretary!W200)</f>
        <v>0</v>
      </c>
      <c r="X200" s="151">
        <f>SUM([11]total_secretary!X200)</f>
        <v>0</v>
      </c>
      <c r="Y200" s="151">
        <f>SUM([12]total_secretary!Y200)</f>
        <v>0</v>
      </c>
      <c r="AA200" s="143" t="s">
        <v>383</v>
      </c>
    </row>
    <row r="201" spans="1:27" ht="39" hidden="1" customHeight="1">
      <c r="A201" s="75"/>
      <c r="B201" s="24" t="s">
        <v>179</v>
      </c>
      <c r="C201" s="55" t="s">
        <v>27</v>
      </c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AA201" s="143" t="s">
        <v>379</v>
      </c>
    </row>
    <row r="202" spans="1:27" ht="34.5" hidden="1">
      <c r="A202" s="99"/>
      <c r="B202" s="26" t="s">
        <v>180</v>
      </c>
      <c r="C202" s="63" t="s">
        <v>27</v>
      </c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AA202" s="143" t="s">
        <v>385</v>
      </c>
    </row>
    <row r="203" spans="1:27" ht="24.75" customHeight="1">
      <c r="A203" s="100"/>
      <c r="B203" s="31" t="s">
        <v>181</v>
      </c>
      <c r="C203" s="59" t="s">
        <v>27</v>
      </c>
      <c r="D203" s="138">
        <f t="shared" ref="D203" si="88">SUM(D204:D210)</f>
        <v>1</v>
      </c>
      <c r="E203" s="138">
        <f t="shared" si="73"/>
        <v>0</v>
      </c>
      <c r="F203" s="138">
        <f t="shared" ref="F203" si="89">SUM(F204:F210)</f>
        <v>0</v>
      </c>
      <c r="G203" s="138">
        <f t="shared" ref="G203:K203" si="90">SUM(G204:G210)</f>
        <v>0</v>
      </c>
      <c r="H203" s="138">
        <f t="shared" si="90"/>
        <v>0</v>
      </c>
      <c r="I203" s="138">
        <f t="shared" si="90"/>
        <v>0</v>
      </c>
      <c r="J203" s="138">
        <f t="shared" si="90"/>
        <v>0</v>
      </c>
      <c r="K203" s="138">
        <f t="shared" si="90"/>
        <v>0</v>
      </c>
      <c r="L203" s="138">
        <f t="shared" ref="L203:P203" si="91">SUM(L204:L210)</f>
        <v>0</v>
      </c>
      <c r="M203" s="138">
        <f t="shared" si="91"/>
        <v>0</v>
      </c>
      <c r="N203" s="138">
        <f t="shared" si="91"/>
        <v>0</v>
      </c>
      <c r="O203" s="138">
        <f t="shared" si="91"/>
        <v>0</v>
      </c>
      <c r="P203" s="138">
        <f t="shared" si="91"/>
        <v>0</v>
      </c>
      <c r="Q203" s="138">
        <f t="shared" ref="Q203:T203" si="92">SUM(Q204:Q210)</f>
        <v>0</v>
      </c>
      <c r="R203" s="138">
        <f t="shared" si="92"/>
        <v>0</v>
      </c>
      <c r="S203" s="138">
        <f t="shared" si="92"/>
        <v>0</v>
      </c>
      <c r="T203" s="138">
        <f t="shared" si="92"/>
        <v>0</v>
      </c>
      <c r="U203" s="138">
        <v>5</v>
      </c>
      <c r="V203" s="138">
        <f t="shared" ref="V203:X203" si="93">SUM(V204:V210)</f>
        <v>0</v>
      </c>
      <c r="W203" s="138">
        <f t="shared" si="93"/>
        <v>0</v>
      </c>
      <c r="X203" s="138">
        <f t="shared" si="93"/>
        <v>0</v>
      </c>
      <c r="Y203" s="138">
        <f>SUM(Y204:Y210)</f>
        <v>0</v>
      </c>
      <c r="Z203" s="117" t="s">
        <v>346</v>
      </c>
      <c r="AA203" s="143"/>
    </row>
    <row r="204" spans="1:27">
      <c r="A204" s="75"/>
      <c r="B204" s="24" t="s">
        <v>182</v>
      </c>
      <c r="C204" s="55" t="s">
        <v>27</v>
      </c>
      <c r="D204" s="70">
        <v>1</v>
      </c>
      <c r="E204" s="138">
        <f t="shared" si="73"/>
        <v>0</v>
      </c>
      <c r="F204" s="138">
        <v>0</v>
      </c>
      <c r="G204" s="138">
        <f t="shared" ref="G204" si="94">SUM(H204:J204)</f>
        <v>0</v>
      </c>
      <c r="H204" s="151">
        <f>SUM([1]total_secretary!H204)</f>
        <v>0</v>
      </c>
      <c r="I204" s="151">
        <f>SUM([2]total_secretary!I204)</f>
        <v>0</v>
      </c>
      <c r="J204" s="151">
        <f>SUM([3]total_secretary!J204)</f>
        <v>0</v>
      </c>
      <c r="K204" s="138">
        <v>0</v>
      </c>
      <c r="L204" s="138">
        <f t="shared" ref="L204" si="95">SUM(M204:O204)</f>
        <v>0</v>
      </c>
      <c r="M204" s="151">
        <f>SUM([4]total_secretary!M204)</f>
        <v>0</v>
      </c>
      <c r="N204" s="151">
        <f>SUM([5]total_secretary!N204)</f>
        <v>0</v>
      </c>
      <c r="O204" s="151">
        <f>SUM([6]total_secretary!O204)</f>
        <v>0</v>
      </c>
      <c r="P204" s="138">
        <v>0</v>
      </c>
      <c r="Q204" s="138">
        <f t="shared" ref="Q204" si="96">SUM(R204:T204)</f>
        <v>0</v>
      </c>
      <c r="R204" s="151">
        <f>SUM([7]total_secretary!R204)</f>
        <v>0</v>
      </c>
      <c r="S204" s="151">
        <f>SUM([8]total_secretary!S204)</f>
        <v>0</v>
      </c>
      <c r="T204" s="151">
        <f>SUM([9]total_secretary!T204)</f>
        <v>0</v>
      </c>
      <c r="U204" s="139">
        <v>1</v>
      </c>
      <c r="V204" s="138">
        <f t="shared" ref="V204" si="97">SUM(W204:Y204)</f>
        <v>0</v>
      </c>
      <c r="W204" s="151">
        <f>SUM([10]total_secretary!W204)</f>
        <v>0</v>
      </c>
      <c r="X204" s="151">
        <f>SUM([11]total_secretary!X204)</f>
        <v>0</v>
      </c>
      <c r="Y204" s="151">
        <f>SUM([12]total_secretary!Y204)</f>
        <v>0</v>
      </c>
      <c r="AA204" s="143" t="s">
        <v>383</v>
      </c>
    </row>
    <row r="205" spans="1:27" hidden="1">
      <c r="A205" s="75"/>
      <c r="B205" s="24" t="s">
        <v>183</v>
      </c>
      <c r="C205" s="55" t="s">
        <v>27</v>
      </c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48"/>
      <c r="V205" s="101"/>
      <c r="W205" s="101"/>
      <c r="X205" s="70"/>
      <c r="Y205" s="70"/>
      <c r="AA205" s="143" t="s">
        <v>374</v>
      </c>
    </row>
    <row r="206" spans="1:27" hidden="1">
      <c r="A206" s="75"/>
      <c r="B206" s="33" t="s">
        <v>184</v>
      </c>
      <c r="C206" s="49" t="s">
        <v>27</v>
      </c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48"/>
      <c r="V206" s="101"/>
      <c r="W206" s="101"/>
      <c r="X206" s="70"/>
      <c r="Y206" s="70"/>
      <c r="AA206" s="143" t="s">
        <v>379</v>
      </c>
    </row>
    <row r="207" spans="1:27" hidden="1">
      <c r="A207" s="75"/>
      <c r="B207" s="24" t="s">
        <v>185</v>
      </c>
      <c r="C207" s="55" t="s">
        <v>27</v>
      </c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48"/>
      <c r="V207" s="101"/>
      <c r="W207" s="101"/>
      <c r="X207" s="70"/>
      <c r="Y207" s="70"/>
      <c r="AA207" s="143" t="s">
        <v>380</v>
      </c>
    </row>
    <row r="208" spans="1:27" hidden="1">
      <c r="A208" s="75"/>
      <c r="B208" s="24" t="s">
        <v>186</v>
      </c>
      <c r="C208" s="55" t="s">
        <v>27</v>
      </c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48"/>
      <c r="V208" s="101"/>
      <c r="W208" s="101"/>
      <c r="X208" s="70"/>
      <c r="Y208" s="70"/>
      <c r="AA208" s="143" t="s">
        <v>376</v>
      </c>
    </row>
    <row r="209" spans="1:27" hidden="1">
      <c r="A209" s="75"/>
      <c r="B209" s="24" t="s">
        <v>187</v>
      </c>
      <c r="C209" s="55" t="s">
        <v>27</v>
      </c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48"/>
      <c r="V209" s="101"/>
      <c r="W209" s="101"/>
      <c r="X209" s="70"/>
      <c r="Y209" s="70"/>
      <c r="AA209" s="143" t="s">
        <v>382</v>
      </c>
    </row>
    <row r="210" spans="1:27" hidden="1">
      <c r="A210" s="75"/>
      <c r="B210" s="24" t="s">
        <v>188</v>
      </c>
      <c r="C210" s="55" t="s">
        <v>27</v>
      </c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101"/>
      <c r="U210" s="148"/>
      <c r="V210" s="101"/>
      <c r="W210" s="101"/>
      <c r="X210" s="70"/>
      <c r="Y210" s="70"/>
      <c r="AA210" s="143" t="s">
        <v>385</v>
      </c>
    </row>
    <row r="211" spans="1:27" ht="34.5">
      <c r="A211" s="75"/>
      <c r="B211" s="29" t="s">
        <v>189</v>
      </c>
      <c r="C211" s="50" t="s">
        <v>27</v>
      </c>
      <c r="D211" s="138">
        <f t="shared" ref="D211" si="98">SUM(D212:D217)</f>
        <v>9</v>
      </c>
      <c r="E211" s="138">
        <f t="shared" si="73"/>
        <v>7</v>
      </c>
      <c r="F211" s="138">
        <f t="shared" ref="F211" si="99">SUM(F212:F217)</f>
        <v>2</v>
      </c>
      <c r="G211" s="138">
        <f t="shared" ref="G211:K211" si="100">SUM(G212:G217)</f>
        <v>1</v>
      </c>
      <c r="H211" s="138">
        <f t="shared" si="100"/>
        <v>0</v>
      </c>
      <c r="I211" s="138">
        <f t="shared" si="100"/>
        <v>1</v>
      </c>
      <c r="J211" s="138">
        <f t="shared" si="100"/>
        <v>0</v>
      </c>
      <c r="K211" s="138">
        <f t="shared" si="100"/>
        <v>3</v>
      </c>
      <c r="L211" s="138">
        <f t="shared" ref="L211:P211" si="101">SUM(L212:L217)</f>
        <v>2</v>
      </c>
      <c r="M211" s="138">
        <f t="shared" si="101"/>
        <v>0</v>
      </c>
      <c r="N211" s="138">
        <f t="shared" si="101"/>
        <v>0</v>
      </c>
      <c r="O211" s="138">
        <f t="shared" si="101"/>
        <v>2</v>
      </c>
      <c r="P211" s="138">
        <f t="shared" si="101"/>
        <v>3</v>
      </c>
      <c r="Q211" s="138">
        <f t="shared" ref="Q211:T211" si="102">SUM(Q212:Q217)</f>
        <v>1</v>
      </c>
      <c r="R211" s="138">
        <f t="shared" si="102"/>
        <v>1</v>
      </c>
      <c r="S211" s="138">
        <f t="shared" si="102"/>
        <v>0</v>
      </c>
      <c r="T211" s="138">
        <f t="shared" si="102"/>
        <v>0</v>
      </c>
      <c r="U211" s="138">
        <f t="shared" ref="U211:X211" si="103">SUM(U212:U217)</f>
        <v>1</v>
      </c>
      <c r="V211" s="138">
        <f t="shared" si="103"/>
        <v>3</v>
      </c>
      <c r="W211" s="138">
        <f t="shared" si="103"/>
        <v>1</v>
      </c>
      <c r="X211" s="138">
        <f t="shared" si="103"/>
        <v>2</v>
      </c>
      <c r="Y211" s="138">
        <f>SUM(Y212:Y217)</f>
        <v>0</v>
      </c>
      <c r="Z211" s="117" t="s">
        <v>347</v>
      </c>
      <c r="AA211" s="143"/>
    </row>
    <row r="212" spans="1:27" ht="34.5">
      <c r="A212" s="75"/>
      <c r="B212" s="24" t="s">
        <v>190</v>
      </c>
      <c r="C212" s="55" t="s">
        <v>27</v>
      </c>
      <c r="D212" s="70">
        <v>4</v>
      </c>
      <c r="E212" s="138">
        <f t="shared" si="73"/>
        <v>3</v>
      </c>
      <c r="F212" s="138">
        <v>1</v>
      </c>
      <c r="G212" s="138">
        <f t="shared" ref="G212:G217" si="104">SUM(H212:J212)</f>
        <v>1</v>
      </c>
      <c r="H212" s="151">
        <f>SUM([1]total_secretary!H212)</f>
        <v>0</v>
      </c>
      <c r="I212" s="151">
        <f>SUM([2]total_secretary!I212)</f>
        <v>1</v>
      </c>
      <c r="J212" s="151">
        <f>SUM([3]total_secretary!J212)</f>
        <v>0</v>
      </c>
      <c r="K212" s="138">
        <v>1</v>
      </c>
      <c r="L212" s="138">
        <f t="shared" ref="L212:L217" si="105">SUM(M212:O212)</f>
        <v>0</v>
      </c>
      <c r="M212" s="151">
        <f>SUM([4]total_secretary!M212)</f>
        <v>0</v>
      </c>
      <c r="N212" s="151">
        <f>SUM([5]total_secretary!N212)</f>
        <v>0</v>
      </c>
      <c r="O212" s="151">
        <f>SUM([6]total_secretary!O212)</f>
        <v>0</v>
      </c>
      <c r="P212" s="138">
        <v>1</v>
      </c>
      <c r="Q212" s="138">
        <f t="shared" ref="Q212:Q217" si="106">SUM(R212:T212)</f>
        <v>1</v>
      </c>
      <c r="R212" s="151">
        <f>SUM([7]total_secretary!R212)</f>
        <v>1</v>
      </c>
      <c r="S212" s="151">
        <f>SUM([8]total_secretary!S212)</f>
        <v>0</v>
      </c>
      <c r="T212" s="151">
        <f>SUM([9]total_secretary!T212)</f>
        <v>0</v>
      </c>
      <c r="U212" s="138">
        <v>1</v>
      </c>
      <c r="V212" s="138">
        <f t="shared" ref="V212:V217" si="107">SUM(W212:Y212)</f>
        <v>1</v>
      </c>
      <c r="W212" s="151">
        <f>SUM([10]total_secretary!W212)</f>
        <v>1</v>
      </c>
      <c r="X212" s="151">
        <f>SUM([11]total_secretary!X212)</f>
        <v>0</v>
      </c>
      <c r="Y212" s="151">
        <f>SUM([12]total_secretary!Y212)</f>
        <v>0</v>
      </c>
      <c r="AA212" s="146" t="s">
        <v>383</v>
      </c>
    </row>
    <row r="213" spans="1:27" hidden="1">
      <c r="A213" s="75"/>
      <c r="B213" s="24" t="s">
        <v>191</v>
      </c>
      <c r="C213" s="55" t="s">
        <v>27</v>
      </c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48"/>
      <c r="V213" s="101"/>
      <c r="W213" s="101"/>
      <c r="X213" s="101"/>
      <c r="Y213" s="70"/>
      <c r="AA213" s="143" t="s">
        <v>380</v>
      </c>
    </row>
    <row r="214" spans="1:27" hidden="1">
      <c r="A214" s="75"/>
      <c r="B214" s="24" t="s">
        <v>192</v>
      </c>
      <c r="C214" s="55" t="s">
        <v>27</v>
      </c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48"/>
      <c r="V214" s="101"/>
      <c r="W214" s="101"/>
      <c r="X214" s="101"/>
      <c r="Y214" s="70"/>
      <c r="AA214" s="143" t="s">
        <v>376</v>
      </c>
    </row>
    <row r="215" spans="1:27" hidden="1">
      <c r="A215" s="75"/>
      <c r="B215" s="24" t="s">
        <v>193</v>
      </c>
      <c r="C215" s="55" t="s">
        <v>27</v>
      </c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48"/>
      <c r="V215" s="101"/>
      <c r="W215" s="101"/>
      <c r="X215" s="101"/>
      <c r="Y215" s="70"/>
      <c r="AA215" s="143" t="s">
        <v>385</v>
      </c>
    </row>
    <row r="216" spans="1:27">
      <c r="A216" s="75"/>
      <c r="B216" s="24" t="s">
        <v>194</v>
      </c>
      <c r="C216" s="55" t="s">
        <v>27</v>
      </c>
      <c r="D216" s="70">
        <v>3</v>
      </c>
      <c r="E216" s="138">
        <f>SUM(G216,L216,Q216,V216)</f>
        <v>2</v>
      </c>
      <c r="F216" s="138">
        <v>1</v>
      </c>
      <c r="G216" s="138">
        <f>SUM(H216:J216)</f>
        <v>0</v>
      </c>
      <c r="H216" s="151">
        <f>SUM([1]total_secretary!H216)</f>
        <v>0</v>
      </c>
      <c r="I216" s="151">
        <f>SUM([2]total_secretary!I216)</f>
        <v>0</v>
      </c>
      <c r="J216" s="151">
        <f>SUM([3]total_secretary!J216)</f>
        <v>0</v>
      </c>
      <c r="K216" s="138">
        <v>1</v>
      </c>
      <c r="L216" s="138">
        <f>SUM(M216:O216)</f>
        <v>1</v>
      </c>
      <c r="M216" s="151">
        <f>SUM([4]total_secretary!M216)</f>
        <v>0</v>
      </c>
      <c r="N216" s="151">
        <f>SUM([5]total_secretary!N216)</f>
        <v>0</v>
      </c>
      <c r="O216" s="151">
        <f>SUM([6]total_secretary!O216)</f>
        <v>1</v>
      </c>
      <c r="P216" s="138">
        <v>1</v>
      </c>
      <c r="Q216" s="138">
        <f>SUM(R216:T216)</f>
        <v>0</v>
      </c>
      <c r="R216" s="151">
        <f>SUM([7]total_secretary!R216)</f>
        <v>0</v>
      </c>
      <c r="S216" s="151">
        <f>SUM([8]total_secretary!S216)</f>
        <v>0</v>
      </c>
      <c r="T216" s="151">
        <f>SUM([9]total_secretary!T216)</f>
        <v>0</v>
      </c>
      <c r="U216" s="139">
        <v>0</v>
      </c>
      <c r="V216" s="138">
        <f>SUM(W216:Y216)</f>
        <v>1</v>
      </c>
      <c r="W216" s="151">
        <f>SUM([10]total_secretary!W216)</f>
        <v>0</v>
      </c>
      <c r="X216" s="151">
        <f>SUM([11]total_secretary!X216)</f>
        <v>1</v>
      </c>
      <c r="Y216" s="151">
        <f>SUM([12]total_secretary!Y216)</f>
        <v>0</v>
      </c>
      <c r="AA216" s="143" t="s">
        <v>383</v>
      </c>
    </row>
    <row r="217" spans="1:27">
      <c r="A217" s="75"/>
      <c r="B217" s="24" t="s">
        <v>195</v>
      </c>
      <c r="C217" s="55" t="s">
        <v>27</v>
      </c>
      <c r="D217" s="70">
        <v>2</v>
      </c>
      <c r="E217" s="138">
        <f t="shared" si="73"/>
        <v>2</v>
      </c>
      <c r="F217" s="138">
        <v>0</v>
      </c>
      <c r="G217" s="138">
        <f t="shared" si="104"/>
        <v>0</v>
      </c>
      <c r="H217" s="151">
        <f>SUM([1]total_secretary!H217)</f>
        <v>0</v>
      </c>
      <c r="I217" s="151">
        <f>SUM([2]total_secretary!I217)</f>
        <v>0</v>
      </c>
      <c r="J217" s="151">
        <f>SUM([3]total_secretary!J217)</f>
        <v>0</v>
      </c>
      <c r="K217" s="138">
        <v>1</v>
      </c>
      <c r="L217" s="138">
        <f t="shared" si="105"/>
        <v>1</v>
      </c>
      <c r="M217" s="151">
        <f>SUM([4]total_secretary!M217)</f>
        <v>0</v>
      </c>
      <c r="N217" s="151">
        <f>SUM([5]total_secretary!N217)</f>
        <v>0</v>
      </c>
      <c r="O217" s="151">
        <f>SUM([6]total_secretary!O217)</f>
        <v>1</v>
      </c>
      <c r="P217" s="138">
        <v>1</v>
      </c>
      <c r="Q217" s="138">
        <f t="shared" si="106"/>
        <v>0</v>
      </c>
      <c r="R217" s="151">
        <f>SUM([7]total_secretary!R217)</f>
        <v>0</v>
      </c>
      <c r="S217" s="151">
        <f>SUM([8]total_secretary!S217)</f>
        <v>0</v>
      </c>
      <c r="T217" s="151">
        <f>SUM([9]total_secretary!T217)</f>
        <v>0</v>
      </c>
      <c r="U217" s="139">
        <v>0</v>
      </c>
      <c r="V217" s="138">
        <f t="shared" si="107"/>
        <v>1</v>
      </c>
      <c r="W217" s="151">
        <f>SUM([10]total_secretary!W217)</f>
        <v>0</v>
      </c>
      <c r="X217" s="151">
        <f>SUM([11]total_secretary!X217)</f>
        <v>1</v>
      </c>
      <c r="Y217" s="151">
        <f>SUM([12]total_secretary!Y217)</f>
        <v>0</v>
      </c>
      <c r="AA217" s="143" t="s">
        <v>383</v>
      </c>
    </row>
    <row r="218" spans="1:27" ht="34.5" hidden="1">
      <c r="A218" s="99"/>
      <c r="B218" s="23" t="s">
        <v>242</v>
      </c>
      <c r="C218" s="50" t="s">
        <v>27</v>
      </c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  <c r="T218" s="101"/>
      <c r="U218" s="101"/>
      <c r="V218" s="101"/>
      <c r="W218" s="101"/>
      <c r="X218" s="101"/>
      <c r="Y218" s="70"/>
      <c r="AA218" s="143" t="s">
        <v>375</v>
      </c>
    </row>
    <row r="219" spans="1:27" ht="34.5" hidden="1">
      <c r="A219" s="99"/>
      <c r="B219" s="90" t="s">
        <v>241</v>
      </c>
      <c r="C219" s="91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01"/>
      <c r="R219" s="149"/>
      <c r="S219" s="149"/>
      <c r="T219" s="149"/>
      <c r="U219" s="150"/>
      <c r="V219" s="101"/>
      <c r="W219" s="149"/>
      <c r="X219" s="149"/>
      <c r="Y219" s="86"/>
      <c r="AA219" s="143"/>
    </row>
    <row r="220" spans="1:27" s="85" customFormat="1" hidden="1">
      <c r="A220" s="130"/>
      <c r="B220" s="131" t="s">
        <v>259</v>
      </c>
      <c r="C220" s="132" t="s">
        <v>27</v>
      </c>
      <c r="D220" s="110"/>
      <c r="E220" s="101"/>
      <c r="F220" s="110"/>
      <c r="G220" s="101"/>
      <c r="H220" s="110"/>
      <c r="I220" s="110"/>
      <c r="J220" s="110"/>
      <c r="K220" s="110"/>
      <c r="L220" s="101"/>
      <c r="M220" s="110"/>
      <c r="N220" s="110"/>
      <c r="O220" s="110"/>
      <c r="P220" s="110"/>
      <c r="Q220" s="101"/>
      <c r="R220" s="110"/>
      <c r="S220" s="110"/>
      <c r="T220" s="110"/>
      <c r="U220" s="155"/>
      <c r="V220" s="101"/>
      <c r="W220" s="110"/>
      <c r="X220" s="110"/>
      <c r="Y220" s="84"/>
      <c r="Z220" s="118"/>
      <c r="AA220" s="145" t="s">
        <v>375</v>
      </c>
    </row>
    <row r="221" spans="1:27" s="85" customFormat="1" ht="35.25" hidden="1" thickBot="1">
      <c r="A221" s="102"/>
      <c r="B221" s="103" t="s">
        <v>257</v>
      </c>
      <c r="C221" s="104" t="s">
        <v>258</v>
      </c>
      <c r="D221" s="156"/>
      <c r="E221" s="101"/>
      <c r="F221" s="156"/>
      <c r="G221" s="101"/>
      <c r="H221" s="156"/>
      <c r="I221" s="156"/>
      <c r="J221" s="156"/>
      <c r="K221" s="156"/>
      <c r="L221" s="101"/>
      <c r="M221" s="156"/>
      <c r="N221" s="156"/>
      <c r="O221" s="156"/>
      <c r="P221" s="156"/>
      <c r="Q221" s="101"/>
      <c r="R221" s="156"/>
      <c r="S221" s="156"/>
      <c r="T221" s="156"/>
      <c r="U221" s="156"/>
      <c r="V221" s="101"/>
      <c r="W221" s="156"/>
      <c r="X221" s="156"/>
      <c r="Y221" s="111"/>
      <c r="Z221" s="118"/>
      <c r="AA221" s="145" t="s">
        <v>375</v>
      </c>
    </row>
    <row r="222" spans="1:27" ht="21.75" hidden="1" customHeight="1" thickTop="1" thickBot="1">
      <c r="A222" s="167" t="s">
        <v>9</v>
      </c>
      <c r="B222" s="168"/>
      <c r="C222" s="168"/>
      <c r="D222" s="168"/>
      <c r="E222" s="168"/>
      <c r="F222" s="168"/>
      <c r="G222" s="168"/>
      <c r="H222" s="168"/>
      <c r="I222" s="168"/>
      <c r="J222" s="168"/>
      <c r="K222" s="168"/>
      <c r="L222" s="168"/>
      <c r="M222" s="168"/>
      <c r="N222" s="168"/>
      <c r="O222" s="168"/>
      <c r="P222" s="168"/>
      <c r="Q222" s="168"/>
      <c r="R222" s="168"/>
      <c r="S222" s="168"/>
      <c r="T222" s="168"/>
      <c r="U222" s="169"/>
      <c r="V222" s="136"/>
      <c r="W222" s="136"/>
      <c r="X222" s="136"/>
      <c r="Y222" s="136"/>
      <c r="AA222" s="143"/>
    </row>
    <row r="223" spans="1:27" ht="35.25" hidden="1" thickTop="1">
      <c r="A223" s="74" t="s">
        <v>196</v>
      </c>
      <c r="B223" s="35" t="s">
        <v>197</v>
      </c>
      <c r="C223" s="53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9"/>
      <c r="V223" s="88"/>
      <c r="W223" s="88"/>
      <c r="X223" s="88"/>
      <c r="Y223" s="88"/>
      <c r="AA223" s="143"/>
    </row>
    <row r="224" spans="1:27" hidden="1">
      <c r="A224" s="75"/>
      <c r="B224" s="36" t="s">
        <v>198</v>
      </c>
      <c r="C224" s="55"/>
      <c r="D224" s="70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48"/>
      <c r="V224" s="101"/>
      <c r="W224" s="101"/>
      <c r="X224" s="101"/>
      <c r="Y224" s="101"/>
      <c r="AA224" s="143"/>
    </row>
    <row r="225" spans="1:27" hidden="1">
      <c r="A225" s="14"/>
      <c r="B225" s="19" t="s">
        <v>199</v>
      </c>
      <c r="C225" s="54"/>
      <c r="D225" s="70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48"/>
      <c r="V225" s="101"/>
      <c r="W225" s="101"/>
      <c r="X225" s="101"/>
      <c r="Y225" s="101"/>
      <c r="AA225" s="143"/>
    </row>
    <row r="226" spans="1:27" ht="34.5" hidden="1">
      <c r="A226" s="14"/>
      <c r="B226" s="14" t="s">
        <v>200</v>
      </c>
      <c r="C226" s="49" t="s">
        <v>201</v>
      </c>
      <c r="D226" s="70" t="s">
        <v>218</v>
      </c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  <c r="T226" s="101"/>
      <c r="U226" s="101"/>
      <c r="V226" s="101"/>
      <c r="W226" s="101"/>
      <c r="X226" s="101"/>
      <c r="Y226" s="101"/>
      <c r="Z226" s="116" t="s">
        <v>349</v>
      </c>
      <c r="AA226" s="143"/>
    </row>
    <row r="227" spans="1:27" ht="11.25" hidden="1" customHeight="1">
      <c r="A227" s="14"/>
      <c r="B227" s="14"/>
      <c r="C227" s="49"/>
      <c r="D227" s="70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1"/>
      <c r="U227" s="148"/>
      <c r="V227" s="101"/>
      <c r="W227" s="101"/>
      <c r="X227" s="101"/>
      <c r="Y227" s="101"/>
      <c r="AA227" s="143"/>
    </row>
    <row r="228" spans="1:27" ht="34.5" hidden="1">
      <c r="A228" s="20"/>
      <c r="B228" s="37" t="s">
        <v>278</v>
      </c>
      <c r="C228" s="49" t="s">
        <v>54</v>
      </c>
      <c r="D228" s="70">
        <v>90</v>
      </c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1"/>
      <c r="U228" s="101"/>
      <c r="V228" s="101"/>
      <c r="W228" s="101"/>
      <c r="X228" s="101"/>
      <c r="Y228" s="101"/>
      <c r="Z228" s="118" t="s">
        <v>351</v>
      </c>
      <c r="AA228" s="143"/>
    </row>
    <row r="229" spans="1:27" ht="12.75" hidden="1" customHeight="1">
      <c r="A229" s="20"/>
      <c r="B229" s="37"/>
      <c r="C229" s="49"/>
      <c r="D229" s="70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1"/>
      <c r="U229" s="148"/>
      <c r="V229" s="101"/>
      <c r="W229" s="101"/>
      <c r="X229" s="101"/>
      <c r="Y229" s="101"/>
      <c r="AA229" s="143"/>
    </row>
    <row r="230" spans="1:27" ht="37.5" hidden="1" customHeight="1">
      <c r="A230" s="20"/>
      <c r="B230" s="37" t="s">
        <v>202</v>
      </c>
      <c r="C230" s="49" t="s">
        <v>96</v>
      </c>
      <c r="D230" s="70">
        <v>10</v>
      </c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  <c r="T230" s="101"/>
      <c r="U230" s="101"/>
      <c r="V230" s="101"/>
      <c r="W230" s="101"/>
      <c r="X230" s="101"/>
      <c r="Y230" s="101"/>
      <c r="Z230" s="116" t="s">
        <v>354</v>
      </c>
      <c r="AA230" s="143"/>
    </row>
    <row r="231" spans="1:27" ht="8.25" hidden="1" customHeight="1">
      <c r="A231" s="20"/>
      <c r="B231" s="19"/>
      <c r="C231" s="49"/>
      <c r="D231" s="70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  <c r="T231" s="101"/>
      <c r="U231" s="148"/>
      <c r="V231" s="101"/>
      <c r="W231" s="101"/>
      <c r="X231" s="101"/>
      <c r="Y231" s="101"/>
      <c r="AA231" s="143"/>
    </row>
    <row r="232" spans="1:27" ht="34.5" hidden="1">
      <c r="A232" s="20"/>
      <c r="B232" s="38" t="s">
        <v>280</v>
      </c>
      <c r="C232" s="49" t="s">
        <v>54</v>
      </c>
      <c r="D232" s="70">
        <v>90</v>
      </c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1"/>
      <c r="U232" s="101"/>
      <c r="V232" s="101"/>
      <c r="W232" s="101"/>
      <c r="X232" s="101"/>
      <c r="Y232" s="101"/>
      <c r="Z232" s="116" t="s">
        <v>357</v>
      </c>
      <c r="AA232" s="143"/>
    </row>
    <row r="233" spans="1:27" ht="18.75" hidden="1" customHeight="1">
      <c r="A233" s="76"/>
      <c r="B233" s="39"/>
      <c r="C233" s="53"/>
      <c r="D233" s="70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  <c r="T233" s="101"/>
      <c r="U233" s="148"/>
      <c r="V233" s="101"/>
      <c r="W233" s="101"/>
      <c r="X233" s="101"/>
      <c r="Y233" s="101"/>
      <c r="AA233" s="143"/>
    </row>
    <row r="234" spans="1:27" ht="34.5" hidden="1">
      <c r="A234" s="77"/>
      <c r="B234" s="40" t="s">
        <v>203</v>
      </c>
      <c r="C234" s="61"/>
      <c r="D234" s="70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  <c r="T234" s="101"/>
      <c r="U234" s="148"/>
      <c r="V234" s="101"/>
      <c r="W234" s="101"/>
      <c r="X234" s="101"/>
      <c r="Y234" s="101"/>
      <c r="Z234" s="123"/>
      <c r="AA234" s="143"/>
    </row>
    <row r="235" spans="1:27" ht="34.5" hidden="1">
      <c r="A235" s="78"/>
      <c r="B235" s="41" t="s">
        <v>204</v>
      </c>
      <c r="C235" s="50" t="s">
        <v>205</v>
      </c>
      <c r="D235" s="101">
        <v>20</v>
      </c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1"/>
      <c r="U235" s="101"/>
      <c r="V235" s="101"/>
      <c r="W235" s="101"/>
      <c r="X235" s="101"/>
      <c r="Y235" s="101"/>
      <c r="Z235" s="119" t="s">
        <v>348</v>
      </c>
      <c r="AA235" s="143"/>
    </row>
    <row r="236" spans="1:27" ht="51.75" hidden="1">
      <c r="A236" s="79"/>
      <c r="B236" s="42" t="s">
        <v>272</v>
      </c>
      <c r="C236" s="57" t="s">
        <v>206</v>
      </c>
      <c r="D236" s="70">
        <v>2</v>
      </c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  <c r="Y236" s="101"/>
      <c r="AA236" s="143" t="s">
        <v>385</v>
      </c>
    </row>
    <row r="237" spans="1:27" s="85" customFormat="1" ht="34.5" hidden="1">
      <c r="A237" s="83"/>
      <c r="B237" s="83" t="s">
        <v>274</v>
      </c>
      <c r="C237" s="49" t="s">
        <v>206</v>
      </c>
      <c r="D237" s="84">
        <v>1</v>
      </c>
      <c r="E237" s="101"/>
      <c r="F237" s="110"/>
      <c r="G237" s="101"/>
      <c r="H237" s="110"/>
      <c r="I237" s="110"/>
      <c r="J237" s="110"/>
      <c r="K237" s="110"/>
      <c r="L237" s="101"/>
      <c r="M237" s="110"/>
      <c r="N237" s="110"/>
      <c r="O237" s="110"/>
      <c r="P237" s="110"/>
      <c r="Q237" s="101"/>
      <c r="R237" s="110"/>
      <c r="S237" s="110"/>
      <c r="T237" s="110"/>
      <c r="U237" s="110"/>
      <c r="V237" s="101"/>
      <c r="W237" s="110"/>
      <c r="X237" s="110"/>
      <c r="Y237" s="110"/>
      <c r="Z237" s="118"/>
      <c r="AA237" s="145" t="s">
        <v>385</v>
      </c>
    </row>
    <row r="238" spans="1:27" ht="51.75" hidden="1">
      <c r="A238" s="75"/>
      <c r="B238" s="43" t="s">
        <v>273</v>
      </c>
      <c r="C238" s="55" t="s">
        <v>207</v>
      </c>
      <c r="D238" s="70">
        <v>5</v>
      </c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AA238" s="143" t="s">
        <v>385</v>
      </c>
    </row>
    <row r="239" spans="1:27" hidden="1">
      <c r="A239" s="75"/>
      <c r="B239" s="43" t="s">
        <v>261</v>
      </c>
      <c r="C239" s="55" t="s">
        <v>148</v>
      </c>
      <c r="D239" s="70">
        <v>12</v>
      </c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48"/>
      <c r="V239" s="101"/>
      <c r="W239" s="101"/>
      <c r="X239" s="101"/>
      <c r="Y239" s="101"/>
      <c r="AA239" s="143" t="s">
        <v>385</v>
      </c>
    </row>
    <row r="240" spans="1:27" hidden="1">
      <c r="A240" s="75"/>
      <c r="B240" s="41" t="s">
        <v>260</v>
      </c>
      <c r="C240" s="50" t="s">
        <v>96</v>
      </c>
      <c r="D240" s="70">
        <v>1010</v>
      </c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101"/>
      <c r="U240" s="148"/>
      <c r="V240" s="101"/>
      <c r="W240" s="101"/>
      <c r="X240" s="101"/>
      <c r="Y240" s="101"/>
      <c r="Z240" s="119" t="s">
        <v>350</v>
      </c>
      <c r="AA240" s="143"/>
    </row>
    <row r="241" spans="1:27" ht="34.5" hidden="1">
      <c r="A241" s="75"/>
      <c r="B241" s="43" t="s">
        <v>208</v>
      </c>
      <c r="C241" s="55" t="s">
        <v>96</v>
      </c>
      <c r="D241" s="70">
        <v>30</v>
      </c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1"/>
      <c r="U241" s="101"/>
      <c r="V241" s="101"/>
      <c r="W241" s="101"/>
      <c r="X241" s="101"/>
      <c r="Y241" s="101"/>
      <c r="AA241" s="143" t="s">
        <v>385</v>
      </c>
    </row>
    <row r="242" spans="1:27" hidden="1">
      <c r="A242" s="75"/>
      <c r="B242" s="43" t="s">
        <v>209</v>
      </c>
      <c r="C242" s="55" t="s">
        <v>96</v>
      </c>
      <c r="D242" s="70">
        <v>30</v>
      </c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  <c r="T242" s="101"/>
      <c r="U242" s="148"/>
      <c r="V242" s="101"/>
      <c r="W242" s="101"/>
      <c r="X242" s="101"/>
      <c r="Y242" s="101"/>
      <c r="AA242" s="143" t="s">
        <v>385</v>
      </c>
    </row>
    <row r="243" spans="1:27" hidden="1">
      <c r="A243" s="80"/>
      <c r="B243" s="43" t="s">
        <v>210</v>
      </c>
      <c r="C243" s="55" t="s">
        <v>96</v>
      </c>
      <c r="D243" s="70">
        <v>100</v>
      </c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  <c r="S243" s="101"/>
      <c r="T243" s="101"/>
      <c r="U243" s="148"/>
      <c r="V243" s="101"/>
      <c r="W243" s="101"/>
      <c r="X243" s="101"/>
      <c r="Y243" s="101"/>
      <c r="AA243" s="143" t="s">
        <v>385</v>
      </c>
    </row>
    <row r="244" spans="1:27" ht="34.5" hidden="1">
      <c r="A244" s="80"/>
      <c r="B244" s="43" t="s">
        <v>211</v>
      </c>
      <c r="C244" s="55" t="s">
        <v>96</v>
      </c>
      <c r="D244" s="70">
        <v>800</v>
      </c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101"/>
      <c r="U244" s="101"/>
      <c r="V244" s="101"/>
      <c r="W244" s="101"/>
      <c r="X244" s="101"/>
      <c r="Y244" s="101"/>
      <c r="AA244" s="143" t="s">
        <v>385</v>
      </c>
    </row>
    <row r="245" spans="1:27" ht="34.5" hidden="1">
      <c r="A245" s="80"/>
      <c r="B245" s="43" t="s">
        <v>212</v>
      </c>
      <c r="C245" s="55" t="s">
        <v>96</v>
      </c>
      <c r="D245" s="70">
        <v>50</v>
      </c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  <c r="V245" s="101"/>
      <c r="W245" s="101"/>
      <c r="X245" s="101"/>
      <c r="Y245" s="101"/>
      <c r="AA245" s="146" t="s">
        <v>376</v>
      </c>
    </row>
    <row r="246" spans="1:27" hidden="1">
      <c r="A246" s="80"/>
      <c r="B246" s="41" t="s">
        <v>219</v>
      </c>
      <c r="C246" s="50" t="s">
        <v>70</v>
      </c>
      <c r="D246" s="70">
        <v>25</v>
      </c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101"/>
      <c r="U246" s="148"/>
      <c r="V246" s="101"/>
      <c r="W246" s="101"/>
      <c r="X246" s="101"/>
      <c r="Y246" s="101"/>
      <c r="AA246" s="143" t="s">
        <v>385</v>
      </c>
    </row>
    <row r="247" spans="1:27" hidden="1">
      <c r="A247" s="80"/>
      <c r="B247" s="41" t="s">
        <v>283</v>
      </c>
      <c r="C247" s="50" t="s">
        <v>213</v>
      </c>
      <c r="D247" s="70">
        <v>65000</v>
      </c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101"/>
      <c r="U247" s="101"/>
      <c r="V247" s="101"/>
      <c r="W247" s="101"/>
      <c r="X247" s="101"/>
      <c r="Y247" s="101"/>
      <c r="Z247" s="119" t="s">
        <v>352</v>
      </c>
      <c r="AA247" s="143"/>
    </row>
    <row r="248" spans="1:27" hidden="1">
      <c r="A248" s="80"/>
      <c r="B248" s="43" t="s">
        <v>214</v>
      </c>
      <c r="C248" s="55" t="s">
        <v>213</v>
      </c>
      <c r="D248" s="70">
        <v>25000</v>
      </c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101"/>
      <c r="U248" s="148"/>
      <c r="V248" s="101"/>
      <c r="W248" s="101"/>
      <c r="X248" s="101"/>
      <c r="Y248" s="101"/>
      <c r="AA248" s="143" t="s">
        <v>385</v>
      </c>
    </row>
    <row r="249" spans="1:27" hidden="1">
      <c r="A249" s="81"/>
      <c r="B249" s="43" t="s">
        <v>215</v>
      </c>
      <c r="C249" s="55" t="s">
        <v>213</v>
      </c>
      <c r="D249" s="70">
        <v>40000</v>
      </c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101"/>
      <c r="U249" s="148"/>
      <c r="V249" s="101"/>
      <c r="W249" s="101"/>
      <c r="X249" s="101"/>
      <c r="Y249" s="101"/>
      <c r="AA249" s="143" t="s">
        <v>378</v>
      </c>
    </row>
    <row r="250" spans="1:27" hidden="1">
      <c r="A250" s="114"/>
      <c r="B250" s="115" t="s">
        <v>221</v>
      </c>
      <c r="C250" s="91" t="s">
        <v>96</v>
      </c>
      <c r="D250" s="86">
        <v>10</v>
      </c>
      <c r="E250" s="101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49"/>
      <c r="R250" s="149"/>
      <c r="S250" s="149"/>
      <c r="T250" s="149"/>
      <c r="U250" s="150"/>
      <c r="V250" s="149"/>
      <c r="W250" s="149"/>
      <c r="X250" s="149"/>
      <c r="Y250" s="149"/>
      <c r="Z250" s="119" t="s">
        <v>353</v>
      </c>
      <c r="AA250" s="143"/>
    </row>
    <row r="251" spans="1:27" hidden="1">
      <c r="A251" s="80"/>
      <c r="B251" s="43" t="s">
        <v>220</v>
      </c>
      <c r="C251" s="55" t="s">
        <v>96</v>
      </c>
      <c r="D251" s="70">
        <v>10</v>
      </c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101"/>
      <c r="U251" s="148"/>
      <c r="V251" s="101"/>
      <c r="W251" s="101"/>
      <c r="X251" s="101"/>
      <c r="Y251" s="101"/>
      <c r="AA251" s="143" t="s">
        <v>378</v>
      </c>
    </row>
    <row r="252" spans="1:27" ht="21" hidden="1" customHeight="1">
      <c r="A252" s="114"/>
      <c r="B252" s="140" t="s">
        <v>284</v>
      </c>
      <c r="C252" s="55" t="s">
        <v>216</v>
      </c>
      <c r="D252" s="70">
        <v>390</v>
      </c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  <c r="V252" s="101"/>
      <c r="W252" s="101"/>
      <c r="X252" s="101"/>
      <c r="Y252" s="101"/>
      <c r="Z252" s="119" t="s">
        <v>355</v>
      </c>
      <c r="AA252" s="143"/>
    </row>
    <row r="253" spans="1:27" hidden="1">
      <c r="A253" s="82"/>
      <c r="B253" s="42" t="s">
        <v>286</v>
      </c>
      <c r="C253" s="57" t="s">
        <v>217</v>
      </c>
      <c r="D253" s="88">
        <v>6</v>
      </c>
      <c r="E253" s="101"/>
      <c r="F253" s="152"/>
      <c r="G253" s="101"/>
      <c r="H253" s="152"/>
      <c r="I253" s="152"/>
      <c r="J253" s="152"/>
      <c r="K253" s="152"/>
      <c r="L253" s="101"/>
      <c r="M253" s="152"/>
      <c r="N253" s="152"/>
      <c r="O253" s="152"/>
      <c r="P253" s="152"/>
      <c r="Q253" s="101"/>
      <c r="R253" s="152"/>
      <c r="S253" s="152"/>
      <c r="T253" s="152"/>
      <c r="U253" s="153"/>
      <c r="V253" s="101"/>
      <c r="W253" s="152"/>
      <c r="X253" s="152"/>
      <c r="Y253" s="152"/>
      <c r="AA253" s="143" t="s">
        <v>385</v>
      </c>
    </row>
    <row r="254" spans="1:27" ht="34.5" hidden="1">
      <c r="A254" s="80"/>
      <c r="B254" s="43" t="s">
        <v>287</v>
      </c>
      <c r="C254" s="55" t="s">
        <v>27</v>
      </c>
      <c r="D254" s="70">
        <v>24</v>
      </c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  <c r="V254" s="101"/>
      <c r="W254" s="101"/>
      <c r="X254" s="101"/>
      <c r="Y254" s="101"/>
      <c r="AA254" s="143" t="s">
        <v>385</v>
      </c>
    </row>
    <row r="255" spans="1:27" hidden="1">
      <c r="A255" s="80"/>
      <c r="B255" s="113" t="s">
        <v>288</v>
      </c>
      <c r="C255" s="61" t="s">
        <v>27</v>
      </c>
      <c r="D255" s="86">
        <v>360</v>
      </c>
      <c r="E255" s="101"/>
      <c r="F255" s="149"/>
      <c r="G255" s="101"/>
      <c r="H255" s="149"/>
      <c r="I255" s="149"/>
      <c r="J255" s="149"/>
      <c r="K255" s="149"/>
      <c r="L255" s="101"/>
      <c r="M255" s="149"/>
      <c r="N255" s="149"/>
      <c r="O255" s="149"/>
      <c r="P255" s="149"/>
      <c r="Q255" s="101"/>
      <c r="R255" s="149"/>
      <c r="S255" s="149"/>
      <c r="T255" s="149"/>
      <c r="U255" s="150"/>
      <c r="V255" s="101"/>
      <c r="W255" s="149"/>
      <c r="X255" s="149"/>
      <c r="Y255" s="149"/>
      <c r="AA255" s="143" t="s">
        <v>385</v>
      </c>
    </row>
    <row r="256" spans="1:27" ht="34.5" hidden="1">
      <c r="A256" s="80"/>
      <c r="B256" s="44" t="s">
        <v>285</v>
      </c>
      <c r="C256" s="55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101"/>
      <c r="U256" s="148"/>
      <c r="V256" s="101"/>
      <c r="W256" s="101"/>
      <c r="X256" s="101"/>
      <c r="Y256" s="101"/>
      <c r="AA256" s="143"/>
    </row>
    <row r="257" spans="1:27" s="85" customFormat="1" hidden="1">
      <c r="A257" s="83"/>
      <c r="B257" s="83" t="s">
        <v>289</v>
      </c>
      <c r="C257" s="49" t="s">
        <v>131</v>
      </c>
      <c r="D257" s="84">
        <v>296400</v>
      </c>
      <c r="E257" s="101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  <c r="T257" s="110"/>
      <c r="U257" s="155"/>
      <c r="V257" s="110"/>
      <c r="W257" s="110"/>
      <c r="X257" s="110"/>
      <c r="Y257" s="110"/>
      <c r="Z257" s="119" t="s">
        <v>356</v>
      </c>
      <c r="AA257" s="145"/>
    </row>
    <row r="258" spans="1:27" s="85" customFormat="1" hidden="1">
      <c r="A258" s="83"/>
      <c r="B258" s="83" t="s">
        <v>222</v>
      </c>
      <c r="C258" s="49" t="s">
        <v>131</v>
      </c>
      <c r="D258" s="84">
        <v>276000</v>
      </c>
      <c r="E258" s="101"/>
      <c r="F258" s="110"/>
      <c r="G258" s="101"/>
      <c r="H258" s="110"/>
      <c r="I258" s="110"/>
      <c r="J258" s="110"/>
      <c r="K258" s="110"/>
      <c r="L258" s="101"/>
      <c r="M258" s="110"/>
      <c r="N258" s="110"/>
      <c r="O258" s="110"/>
      <c r="P258" s="110"/>
      <c r="Q258" s="101"/>
      <c r="R258" s="110"/>
      <c r="S258" s="110"/>
      <c r="T258" s="110"/>
      <c r="U258" s="155"/>
      <c r="V258" s="101"/>
      <c r="W258" s="110"/>
      <c r="X258" s="110"/>
      <c r="Y258" s="110"/>
      <c r="Z258" s="118"/>
      <c r="AA258" s="145" t="s">
        <v>385</v>
      </c>
    </row>
    <row r="259" spans="1:27" s="85" customFormat="1" hidden="1">
      <c r="A259" s="83"/>
      <c r="B259" s="83" t="s">
        <v>266</v>
      </c>
      <c r="C259" s="49" t="s">
        <v>131</v>
      </c>
      <c r="D259" s="110">
        <v>20400</v>
      </c>
      <c r="E259" s="101"/>
      <c r="F259" s="110"/>
      <c r="G259" s="101"/>
      <c r="H259" s="110"/>
      <c r="I259" s="110"/>
      <c r="J259" s="110"/>
      <c r="K259" s="110"/>
      <c r="L259" s="101"/>
      <c r="M259" s="110"/>
      <c r="N259" s="110"/>
      <c r="O259" s="110"/>
      <c r="P259" s="110"/>
      <c r="Q259" s="101"/>
      <c r="R259" s="110"/>
      <c r="S259" s="110"/>
      <c r="T259" s="110"/>
      <c r="U259" s="155"/>
      <c r="V259" s="101"/>
      <c r="W259" s="110"/>
      <c r="X259" s="110"/>
      <c r="Y259" s="110"/>
      <c r="Z259" s="118"/>
      <c r="AA259" s="145" t="s">
        <v>380</v>
      </c>
    </row>
    <row r="260" spans="1:27" s="85" customFormat="1" ht="34.5" hidden="1">
      <c r="A260" s="83"/>
      <c r="B260" s="83" t="s">
        <v>290</v>
      </c>
      <c r="C260" s="49" t="s">
        <v>27</v>
      </c>
      <c r="D260" s="84">
        <v>4</v>
      </c>
      <c r="E260" s="101"/>
      <c r="F260" s="110"/>
      <c r="G260" s="101"/>
      <c r="H260" s="110"/>
      <c r="I260" s="110"/>
      <c r="J260" s="110"/>
      <c r="K260" s="110"/>
      <c r="L260" s="101"/>
      <c r="M260" s="110"/>
      <c r="N260" s="110"/>
      <c r="O260" s="110"/>
      <c r="P260" s="110"/>
      <c r="Q260" s="101"/>
      <c r="R260" s="110"/>
      <c r="S260" s="110"/>
      <c r="T260" s="110"/>
      <c r="U260" s="110"/>
      <c r="V260" s="101"/>
      <c r="W260" s="110"/>
      <c r="X260" s="110"/>
      <c r="Y260" s="110"/>
      <c r="Z260" s="118"/>
      <c r="AA260" s="145" t="s">
        <v>385</v>
      </c>
    </row>
    <row r="261" spans="1:27" s="85" customFormat="1" hidden="1">
      <c r="A261" s="133"/>
      <c r="B261" s="133" t="s">
        <v>291</v>
      </c>
      <c r="C261" s="134" t="s">
        <v>27</v>
      </c>
      <c r="D261" s="112">
        <v>1</v>
      </c>
      <c r="E261" s="101"/>
      <c r="F261" s="157"/>
      <c r="G261" s="101"/>
      <c r="H261" s="157"/>
      <c r="I261" s="157"/>
      <c r="J261" s="157"/>
      <c r="K261" s="157"/>
      <c r="L261" s="101"/>
      <c r="M261" s="157"/>
      <c r="N261" s="157"/>
      <c r="O261" s="157"/>
      <c r="P261" s="157"/>
      <c r="Q261" s="101"/>
      <c r="R261" s="157"/>
      <c r="S261" s="157"/>
      <c r="T261" s="157"/>
      <c r="U261" s="157"/>
      <c r="V261" s="101"/>
      <c r="W261" s="157"/>
      <c r="X261" s="157"/>
      <c r="Y261" s="157"/>
      <c r="Z261" s="118"/>
      <c r="AA261" s="145" t="s">
        <v>385</v>
      </c>
    </row>
    <row r="262" spans="1:27">
      <c r="AA262" s="143"/>
    </row>
    <row r="263" spans="1:27">
      <c r="B263" s="105" t="s">
        <v>358</v>
      </c>
      <c r="AA263" s="143"/>
    </row>
    <row r="264" spans="1:27">
      <c r="B264" s="105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V264" s="64"/>
      <c r="W264" s="64"/>
      <c r="X264" s="64"/>
      <c r="Y264" s="64"/>
    </row>
    <row r="265" spans="1:27">
      <c r="B265" s="105"/>
    </row>
  </sheetData>
  <mergeCells count="13">
    <mergeCell ref="W4:Y4"/>
    <mergeCell ref="A55:Y55"/>
    <mergeCell ref="B6:U6"/>
    <mergeCell ref="A222:U222"/>
    <mergeCell ref="A1:U1"/>
    <mergeCell ref="A2:U2"/>
    <mergeCell ref="A3:A5"/>
    <mergeCell ref="C4:C5"/>
    <mergeCell ref="D4:D5"/>
    <mergeCell ref="E4:E5"/>
    <mergeCell ref="H4:J4"/>
    <mergeCell ref="R4:T4"/>
    <mergeCell ref="M4:O4"/>
  </mergeCells>
  <conditionalFormatting sqref="E18">
    <cfRule type="cellIs" dxfId="218" priority="271" operator="lessThan">
      <formula>4000</formula>
    </cfRule>
    <cfRule type="cellIs" dxfId="217" priority="270" operator="lessThan">
      <formula>4000</formula>
    </cfRule>
  </conditionalFormatting>
  <conditionalFormatting sqref="G18">
    <cfRule type="cellIs" dxfId="216" priority="269" operator="lessThan">
      <formula>1000</formula>
    </cfRule>
    <cfRule type="cellIs" dxfId="215" priority="268" operator="lessThan">
      <formula>55</formula>
    </cfRule>
    <cfRule type="cellIs" dxfId="214" priority="267" operator="lessThan">
      <formula>1000</formula>
    </cfRule>
  </conditionalFormatting>
  <conditionalFormatting sqref="L18">
    <cfRule type="cellIs" dxfId="213" priority="266" operator="lessThan">
      <formula>1000</formula>
    </cfRule>
    <cfRule type="cellIs" dxfId="212" priority="265" operator="lessThan">
      <formula>0</formula>
    </cfRule>
    <cfRule type="cellIs" dxfId="211" priority="264" operator="lessThan">
      <formula>1000</formula>
    </cfRule>
  </conditionalFormatting>
  <conditionalFormatting sqref="Q18">
    <cfRule type="cellIs" dxfId="210" priority="263" operator="lessThan">
      <formula>1000</formula>
    </cfRule>
    <cfRule type="cellIs" dxfId="209" priority="262" operator="lessThan">
      <formula>1000</formula>
    </cfRule>
  </conditionalFormatting>
  <conditionalFormatting sqref="V18">
    <cfRule type="cellIs" dxfId="208" priority="261" operator="lessThan">
      <formula>1000</formula>
    </cfRule>
    <cfRule type="cellIs" dxfId="207" priority="260" operator="lessThan">
      <formula>1000</formula>
    </cfRule>
  </conditionalFormatting>
  <conditionalFormatting sqref="G19 L19 Q19 V19">
    <cfRule type="cellIs" dxfId="206" priority="259" operator="lessThan">
      <formula>550</formula>
    </cfRule>
    <cfRule type="cellIs" dxfId="205" priority="258" operator="lessThan">
      <formula>550</formula>
    </cfRule>
  </conditionalFormatting>
  <conditionalFormatting sqref="E19">
    <cfRule type="cellIs" dxfId="204" priority="257" operator="lessThan">
      <formula>2200</formula>
    </cfRule>
    <cfRule type="cellIs" dxfId="203" priority="256" operator="lessThan">
      <formula>2200</formula>
    </cfRule>
    <cfRule type="cellIs" dxfId="202" priority="255" operator="lessThan">
      <formula>2200</formula>
    </cfRule>
  </conditionalFormatting>
  <conditionalFormatting sqref="G20 L20 Q20 V20">
    <cfRule type="cellIs" dxfId="201" priority="254" operator="lessThan">
      <formula>2400</formula>
    </cfRule>
    <cfRule type="cellIs" dxfId="200" priority="253" operator="lessThan">
      <formula>2400</formula>
    </cfRule>
  </conditionalFormatting>
  <conditionalFormatting sqref="E20">
    <cfRule type="cellIs" dxfId="199" priority="252" operator="lessThan">
      <formula>9600</formula>
    </cfRule>
    <cfRule type="cellIs" dxfId="198" priority="251" operator="lessThan">
      <formula>9600</formula>
    </cfRule>
  </conditionalFormatting>
  <conditionalFormatting sqref="G21 L21 Q21 V21">
    <cfRule type="cellIs" dxfId="197" priority="250" operator="lessThan">
      <formula>700</formula>
    </cfRule>
    <cfRule type="cellIs" dxfId="196" priority="249" operator="lessThan">
      <formula>700</formula>
    </cfRule>
  </conditionalFormatting>
  <conditionalFormatting sqref="E21">
    <cfRule type="cellIs" dxfId="195" priority="248" operator="lessThan">
      <formula>2800</formula>
    </cfRule>
    <cfRule type="cellIs" dxfId="194" priority="247" operator="lessThan">
      <formula>2800</formula>
    </cfRule>
  </conditionalFormatting>
  <conditionalFormatting sqref="G22 L22 Q22 V22">
    <cfRule type="cellIs" dxfId="193" priority="246" operator="lessThan">
      <formula>6</formula>
    </cfRule>
    <cfRule type="cellIs" dxfId="192" priority="245" operator="lessThan">
      <formula>6</formula>
    </cfRule>
  </conditionalFormatting>
  <conditionalFormatting sqref="E22">
    <cfRule type="cellIs" dxfId="191" priority="244" operator="lessThan">
      <formula>24</formula>
    </cfRule>
    <cfRule type="cellIs" dxfId="190" priority="243" operator="lessThan">
      <formula>24</formula>
    </cfRule>
  </conditionalFormatting>
  <conditionalFormatting sqref="G24:G25 L24:L25 Q24:Q25 V24:V25">
    <cfRule type="cellIs" dxfId="189" priority="242" operator="lessThan">
      <formula>15</formula>
    </cfRule>
  </conditionalFormatting>
  <conditionalFormatting sqref="G24:G25 L24:L25 Q24:Q25 V24:V25">
    <cfRule type="cellIs" dxfId="188" priority="241" operator="lessThan">
      <formula>15</formula>
    </cfRule>
  </conditionalFormatting>
  <conditionalFormatting sqref="G27">
    <cfRule type="cellIs" dxfId="187" priority="240" operator="lessThan">
      <formula>30</formula>
    </cfRule>
    <cfRule type="cellIs" dxfId="186" priority="239" operator="lessThan">
      <formula>30</formula>
    </cfRule>
  </conditionalFormatting>
  <conditionalFormatting sqref="L27">
    <cfRule type="cellIs" dxfId="185" priority="238" operator="lessThan">
      <formula>80</formula>
    </cfRule>
    <cfRule type="cellIs" dxfId="184" priority="237" operator="lessThan">
      <formula>80</formula>
    </cfRule>
  </conditionalFormatting>
  <conditionalFormatting sqref="Q27">
    <cfRule type="cellIs" dxfId="183" priority="236" operator="lessThan">
      <formula>50</formula>
    </cfRule>
    <cfRule type="cellIs" dxfId="182" priority="235" operator="lessThan">
      <formula>50</formula>
    </cfRule>
  </conditionalFormatting>
  <conditionalFormatting sqref="V27">
    <cfRule type="cellIs" dxfId="181" priority="234" operator="lessThan">
      <formula>110</formula>
    </cfRule>
    <cfRule type="cellIs" dxfId="180" priority="233" operator="lessThan">
      <formula>75</formula>
    </cfRule>
  </conditionalFormatting>
  <conditionalFormatting sqref="E24:E25">
    <cfRule type="cellIs" dxfId="179" priority="232" operator="lessThan">
      <formula>60</formula>
    </cfRule>
    <cfRule type="cellIs" dxfId="178" priority="231" operator="lessThan">
      <formula>60</formula>
    </cfRule>
  </conditionalFormatting>
  <conditionalFormatting sqref="E27">
    <cfRule type="cellIs" dxfId="177" priority="230" operator="lessThan">
      <formula>235</formula>
    </cfRule>
    <cfRule type="cellIs" dxfId="176" priority="229" operator="lessThan">
      <formula>235</formula>
    </cfRule>
  </conditionalFormatting>
  <conditionalFormatting sqref="G28 G30 G52">
    <cfRule type="cellIs" dxfId="175" priority="228" operator="lessThan">
      <formula>15</formula>
    </cfRule>
    <cfRule type="cellIs" dxfId="174" priority="227" operator="lessThan">
      <formula>15</formula>
    </cfRule>
  </conditionalFormatting>
  <conditionalFormatting sqref="L28 L30">
    <cfRule type="cellIs" dxfId="173" priority="225" operator="lessThan">
      <formula>30</formula>
    </cfRule>
    <cfRule type="cellIs" dxfId="172" priority="224" operator="lessThan">
      <formula>30</formula>
    </cfRule>
  </conditionalFormatting>
  <conditionalFormatting sqref="Q28 Q30">
    <cfRule type="cellIs" dxfId="171" priority="223" operator="lessThan">
      <formula>20</formula>
    </cfRule>
    <cfRule type="cellIs" dxfId="170" priority="222" operator="lessThan">
      <formula>20</formula>
    </cfRule>
  </conditionalFormatting>
  <conditionalFormatting sqref="V28 V30">
    <cfRule type="cellIs" dxfId="169" priority="221" operator="lessThan">
      <formula>35</formula>
    </cfRule>
    <cfRule type="cellIs" dxfId="168" priority="220" operator="lessThan">
      <formula>35</formula>
    </cfRule>
  </conditionalFormatting>
  <conditionalFormatting sqref="E28 E30">
    <cfRule type="cellIs" dxfId="167" priority="219" operator="lessThan">
      <formula>100</formula>
    </cfRule>
    <cfRule type="cellIs" dxfId="166" priority="218" operator="lessThan">
      <formula>100</formula>
    </cfRule>
  </conditionalFormatting>
  <conditionalFormatting sqref="G29">
    <cfRule type="cellIs" dxfId="165" priority="217" operator="lessThan">
      <formula>7</formula>
    </cfRule>
    <cfRule type="cellIs" dxfId="164" priority="216" operator="lessThan">
      <formula>7</formula>
    </cfRule>
  </conditionalFormatting>
  <conditionalFormatting sqref="L29">
    <cfRule type="cellIs" dxfId="163" priority="215" operator="lessThan">
      <formula>5</formula>
    </cfRule>
    <cfRule type="cellIs" dxfId="162" priority="214" operator="lessThan">
      <formula>5</formula>
    </cfRule>
  </conditionalFormatting>
  <conditionalFormatting sqref="Q31">
    <cfRule type="cellIs" dxfId="161" priority="213" operator="lessThan">
      <formula>1</formula>
    </cfRule>
    <cfRule type="cellIs" dxfId="160" priority="212" operator="lessThan">
      <formula>1</formula>
    </cfRule>
  </conditionalFormatting>
  <conditionalFormatting sqref="E31">
    <cfRule type="cellIs" dxfId="159" priority="211" operator="lessThan">
      <formula>1</formula>
    </cfRule>
    <cfRule type="cellIs" dxfId="158" priority="210" operator="lessThan">
      <formula>1</formula>
    </cfRule>
  </conditionalFormatting>
  <conditionalFormatting sqref="G32">
    <cfRule type="cellIs" dxfId="157" priority="209" operator="lessThan">
      <formula>50</formula>
    </cfRule>
    <cfRule type="cellIs" dxfId="156" priority="208" operator="lessThan">
      <formula>50</formula>
    </cfRule>
  </conditionalFormatting>
  <conditionalFormatting sqref="L32">
    <cfRule type="cellIs" dxfId="155" priority="207" operator="lessThan">
      <formula>120</formula>
    </cfRule>
    <cfRule type="cellIs" dxfId="154" priority="206" operator="lessThan">
      <formula>120</formula>
    </cfRule>
  </conditionalFormatting>
  <conditionalFormatting sqref="Q32">
    <cfRule type="cellIs" dxfId="153" priority="205" operator="lessThan">
      <formula>110</formula>
    </cfRule>
    <cfRule type="cellIs" dxfId="152" priority="204" operator="lessThan">
      <formula>110</formula>
    </cfRule>
  </conditionalFormatting>
  <conditionalFormatting sqref="V32">
    <cfRule type="cellIs" dxfId="151" priority="203" operator="lessThan">
      <formula>85</formula>
    </cfRule>
    <cfRule type="cellIs" dxfId="150" priority="202" operator="lessThan">
      <formula>85</formula>
    </cfRule>
  </conditionalFormatting>
  <conditionalFormatting sqref="G33 L33 Q33 V33">
    <cfRule type="cellIs" dxfId="149" priority="201" operator="lessThan">
      <formula>20</formula>
    </cfRule>
    <cfRule type="cellIs" dxfId="148" priority="200" operator="lessThan">
      <formula>20</formula>
    </cfRule>
  </conditionalFormatting>
  <conditionalFormatting sqref="E33">
    <cfRule type="cellIs" dxfId="147" priority="199" operator="lessThan">
      <formula>80</formula>
    </cfRule>
    <cfRule type="cellIs" dxfId="146" priority="198" operator="lessThan">
      <formula>80</formula>
    </cfRule>
  </conditionalFormatting>
  <conditionalFormatting sqref="G34 L34 Q34 V34">
    <cfRule type="cellIs" dxfId="145" priority="197" operator="lessThan">
      <formula>30</formula>
    </cfRule>
    <cfRule type="cellIs" dxfId="144" priority="196" operator="lessThan">
      <formula>30</formula>
    </cfRule>
  </conditionalFormatting>
  <conditionalFormatting sqref="E34">
    <cfRule type="cellIs" dxfId="143" priority="195" operator="lessThan">
      <formula>120</formula>
    </cfRule>
    <cfRule type="cellIs" dxfId="142" priority="194" operator="lessThan">
      <formula>120</formula>
    </cfRule>
  </conditionalFormatting>
  <conditionalFormatting sqref="Q37">
    <cfRule type="cellIs" dxfId="141" priority="193" operator="lessThan">
      <formula>1</formula>
    </cfRule>
    <cfRule type="cellIs" dxfId="140" priority="192" operator="lessThan">
      <formula>1</formula>
    </cfRule>
  </conditionalFormatting>
  <conditionalFormatting sqref="E37">
    <cfRule type="cellIs" dxfId="139" priority="191" operator="lessThan">
      <formula>1</formula>
    </cfRule>
    <cfRule type="cellIs" dxfId="138" priority="190" operator="lessThan">
      <formula>1</formula>
    </cfRule>
  </conditionalFormatting>
  <conditionalFormatting sqref="G39 L39 Q39 V39">
    <cfRule type="cellIs" dxfId="137" priority="185" operator="lessThan">
      <formula>3</formula>
    </cfRule>
    <cfRule type="cellIs" dxfId="136" priority="184" operator="lessThan">
      <formula>3</formula>
    </cfRule>
  </conditionalFormatting>
  <conditionalFormatting sqref="E39">
    <cfRule type="cellIs" dxfId="135" priority="183" operator="lessThan">
      <formula>12</formula>
    </cfRule>
    <cfRule type="cellIs" dxfId="134" priority="182" operator="lessThan">
      <formula>12</formula>
    </cfRule>
  </conditionalFormatting>
  <conditionalFormatting sqref="G41">
    <cfRule type="cellIs" dxfId="133" priority="181" operator="lessThan">
      <formula>1</formula>
    </cfRule>
    <cfRule type="cellIs" dxfId="132" priority="180" operator="lessThan">
      <formula>1</formula>
    </cfRule>
  </conditionalFormatting>
  <conditionalFormatting sqref="E41">
    <cfRule type="cellIs" dxfId="131" priority="179" operator="lessThan">
      <formula>1</formula>
    </cfRule>
    <cfRule type="cellIs" dxfId="130" priority="178" operator="lessThan">
      <formula>1</formula>
    </cfRule>
  </conditionalFormatting>
  <conditionalFormatting sqref="L42 Q42 V42">
    <cfRule type="cellIs" dxfId="129" priority="177" operator="lessThan">
      <formula>1</formula>
    </cfRule>
    <cfRule type="cellIs" dxfId="128" priority="176" operator="lessThan">
      <formula>1</formula>
    </cfRule>
  </conditionalFormatting>
  <conditionalFormatting sqref="E42 E46">
    <cfRule type="cellIs" dxfId="127" priority="175" operator="lessThan">
      <formula>3</formula>
    </cfRule>
    <cfRule type="cellIs" dxfId="126" priority="174" operator="lessThan">
      <formula>3</formula>
    </cfRule>
  </conditionalFormatting>
  <conditionalFormatting sqref="E204 V204 Q212 G212 L212 V212 Q217 L217">
    <cfRule type="cellIs" dxfId="125" priority="173" operator="lessThan">
      <formula>1</formula>
    </cfRule>
  </conditionalFormatting>
  <conditionalFormatting sqref="E204 V204 Q212 G212 L212 V212 Q217 L217">
    <cfRule type="cellIs" dxfId="124" priority="172" operator="lessThan">
      <formula>1</formula>
    </cfRule>
  </conditionalFormatting>
  <conditionalFormatting sqref="E212">
    <cfRule type="cellIs" dxfId="123" priority="166" operator="lessThan">
      <formula>4</formula>
    </cfRule>
    <cfRule type="cellIs" dxfId="122" priority="165" operator="lessThan">
      <formula>4</formula>
    </cfRule>
  </conditionalFormatting>
  <conditionalFormatting sqref="E217">
    <cfRule type="cellIs" dxfId="121" priority="160" operator="lessThan">
      <formula>2</formula>
    </cfRule>
  </conditionalFormatting>
  <conditionalFormatting sqref="E217">
    <cfRule type="cellIs" dxfId="120" priority="159" operator="lessThan">
      <formula>2</formula>
    </cfRule>
  </conditionalFormatting>
  <conditionalFormatting sqref="E16">
    <cfRule type="cellIs" dxfId="119" priority="158" operator="lessThan">
      <formula>7256</formula>
    </cfRule>
    <cfRule type="cellIs" dxfId="118" priority="157" operator="lessThan">
      <formula>7256</formula>
    </cfRule>
  </conditionalFormatting>
  <conditionalFormatting sqref="E17">
    <cfRule type="cellIs" dxfId="117" priority="156" operator="lessThan">
      <formula>6200</formula>
    </cfRule>
    <cfRule type="cellIs" dxfId="116" priority="155" operator="lessThan">
      <formula>6200</formula>
    </cfRule>
  </conditionalFormatting>
  <conditionalFormatting sqref="G16">
    <cfRule type="cellIs" dxfId="115" priority="154" operator="lessThan">
      <formula>1738</formula>
    </cfRule>
    <cfRule type="cellIs" dxfId="114" priority="153" operator="lessThan">
      <formula>1738</formula>
    </cfRule>
  </conditionalFormatting>
  <conditionalFormatting sqref="G17">
    <cfRule type="cellIs" dxfId="113" priority="152" operator="lessThan">
      <formula>1550</formula>
    </cfRule>
    <cfRule type="cellIs" dxfId="112" priority="151" operator="lessThan">
      <formula>1550</formula>
    </cfRule>
  </conditionalFormatting>
  <conditionalFormatting sqref="L16">
    <cfRule type="cellIs" dxfId="111" priority="150" operator="lessThan">
      <formula>1871</formula>
    </cfRule>
    <cfRule type="cellIs" dxfId="110" priority="149" operator="lessThan">
      <formula>1871</formula>
    </cfRule>
  </conditionalFormatting>
  <conditionalFormatting sqref="L17 Q17 V17">
    <cfRule type="cellIs" dxfId="109" priority="148" operator="lessThan">
      <formula>1550</formula>
    </cfRule>
    <cfRule type="cellIs" dxfId="108" priority="147" operator="lessThan">
      <formula>1550</formula>
    </cfRule>
  </conditionalFormatting>
  <conditionalFormatting sqref="Q16">
    <cfRule type="cellIs" dxfId="107" priority="146" operator="lessThan">
      <formula>1816</formula>
    </cfRule>
    <cfRule type="cellIs" dxfId="106" priority="145" operator="lessThan">
      <formula>1816</formula>
    </cfRule>
  </conditionalFormatting>
  <conditionalFormatting sqref="V16">
    <cfRule type="cellIs" dxfId="105" priority="144" operator="lessThan">
      <formula>1831</formula>
    </cfRule>
    <cfRule type="cellIs" dxfId="104" priority="143" operator="lessThan">
      <formula>1831</formula>
    </cfRule>
  </conditionalFormatting>
  <conditionalFormatting sqref="E23">
    <cfRule type="cellIs" dxfId="103" priority="142" operator="lessThan">
      <formula>120</formula>
    </cfRule>
    <cfRule type="cellIs" dxfId="102" priority="141" operator="lessThan">
      <formula>120</formula>
    </cfRule>
  </conditionalFormatting>
  <conditionalFormatting sqref="G23 L23 Q23 V23">
    <cfRule type="cellIs" dxfId="101" priority="140" operator="lessThan">
      <formula>30</formula>
    </cfRule>
    <cfRule type="cellIs" dxfId="100" priority="139" operator="lessThan">
      <formula>30</formula>
    </cfRule>
  </conditionalFormatting>
  <conditionalFormatting sqref="E26">
    <cfRule type="cellIs" dxfId="99" priority="138" operator="lessThan">
      <formula>347</formula>
    </cfRule>
    <cfRule type="cellIs" dxfId="98" priority="137" operator="lessThan">
      <formula>347</formula>
    </cfRule>
  </conditionalFormatting>
  <conditionalFormatting sqref="G26">
    <cfRule type="cellIs" dxfId="97" priority="136" operator="lessThan">
      <formula>52</formula>
    </cfRule>
    <cfRule type="cellIs" dxfId="96" priority="135" operator="lessThan">
      <formula>52</formula>
    </cfRule>
  </conditionalFormatting>
  <conditionalFormatting sqref="L26">
    <cfRule type="cellIs" dxfId="95" priority="134" operator="lessThan">
      <formula>115</formula>
    </cfRule>
    <cfRule type="cellIs" dxfId="94" priority="133" operator="lessThan">
      <formula>115</formula>
    </cfRule>
  </conditionalFormatting>
  <conditionalFormatting sqref="Q26">
    <cfRule type="cellIs" dxfId="93" priority="132" operator="lessThan">
      <formula>70</formula>
    </cfRule>
    <cfRule type="cellIs" dxfId="92" priority="131" operator="lessThan">
      <formula>70</formula>
    </cfRule>
  </conditionalFormatting>
  <conditionalFormatting sqref="V26">
    <cfRule type="cellIs" dxfId="91" priority="130" operator="lessThan">
      <formula>110</formula>
    </cfRule>
    <cfRule type="cellIs" dxfId="90" priority="129" operator="lessThan">
      <formula>110</formula>
    </cfRule>
  </conditionalFormatting>
  <conditionalFormatting sqref="E40">
    <cfRule type="cellIs" dxfId="89" priority="118" operator="lessThan">
      <formula>4</formula>
    </cfRule>
    <cfRule type="cellIs" dxfId="88" priority="117" operator="lessThan">
      <formula>4</formula>
    </cfRule>
  </conditionalFormatting>
  <conditionalFormatting sqref="G40 L40 Q40 V40">
    <cfRule type="cellIs" dxfId="87" priority="116" operator="lessThan">
      <formula>1</formula>
    </cfRule>
    <cfRule type="cellIs" dxfId="86" priority="115" operator="lessThan">
      <formula>1</formula>
    </cfRule>
  </conditionalFormatting>
  <conditionalFormatting sqref="L44 L47:L48">
    <cfRule type="cellIs" dxfId="85" priority="114" operator="lessThan">
      <formula>2</formula>
    </cfRule>
  </conditionalFormatting>
  <conditionalFormatting sqref="L44 L47:L48">
    <cfRule type="cellIs" dxfId="84" priority="113" operator="lessThan">
      <formula>2</formula>
    </cfRule>
  </conditionalFormatting>
  <conditionalFormatting sqref="Q44 V44 V46 Q46 L46 L49 V49 G47:G48">
    <cfRule type="cellIs" dxfId="83" priority="112" operator="lessThan">
      <formula>1</formula>
    </cfRule>
  </conditionalFormatting>
  <conditionalFormatting sqref="Q44 V44 V46 Q46 L46 L49 V49 G47:G48">
    <cfRule type="cellIs" dxfId="82" priority="111" operator="lessThan">
      <formula>1</formula>
    </cfRule>
  </conditionalFormatting>
  <conditionalFormatting sqref="V47:V48">
    <cfRule type="cellIs" dxfId="81" priority="110" operator="lessThan">
      <formula>5</formula>
    </cfRule>
  </conditionalFormatting>
  <conditionalFormatting sqref="V47:V48">
    <cfRule type="cellIs" dxfId="80" priority="109" operator="lessThan">
      <formula>5</formula>
    </cfRule>
  </conditionalFormatting>
  <conditionalFormatting sqref="Q47:Q48">
    <cfRule type="cellIs" dxfId="79" priority="108" operator="lessThan">
      <formula>3</formula>
    </cfRule>
  </conditionalFormatting>
  <conditionalFormatting sqref="Q47:Q48">
    <cfRule type="cellIs" dxfId="78" priority="107" operator="lessThan">
      <formula>3</formula>
    </cfRule>
  </conditionalFormatting>
  <conditionalFormatting sqref="Q47:Q48">
    <cfRule type="cellIs" dxfId="77" priority="106" operator="lessThan">
      <formula>3</formula>
    </cfRule>
  </conditionalFormatting>
  <conditionalFormatting sqref="Q47:Q48">
    <cfRule type="cellIs" dxfId="76" priority="105" operator="lessThan">
      <formula>3</formula>
    </cfRule>
  </conditionalFormatting>
  <conditionalFormatting sqref="Q50 L50 G50">
    <cfRule type="cellIs" dxfId="75" priority="104" operator="lessThan">
      <formula>33</formula>
    </cfRule>
    <cfRule type="cellIs" dxfId="74" priority="103" operator="lessThan">
      <formula>33</formula>
    </cfRule>
  </conditionalFormatting>
  <conditionalFormatting sqref="V50">
    <cfRule type="cellIs" dxfId="73" priority="102" operator="lessThan">
      <formula>38</formula>
    </cfRule>
    <cfRule type="cellIs" dxfId="72" priority="101" operator="lessThan">
      <formula>38</formula>
    </cfRule>
  </conditionalFormatting>
  <conditionalFormatting sqref="V51 Q51 L51 G51 G159 L159 P159 V159">
    <cfRule type="cellIs" dxfId="71" priority="100" operator="lessThan">
      <formula>6</formula>
    </cfRule>
    <cfRule type="cellIs" dxfId="70" priority="99" operator="lessThan">
      <formula>6</formula>
    </cfRule>
  </conditionalFormatting>
  <conditionalFormatting sqref="Q200">
    <cfRule type="cellIs" dxfId="69" priority="88" operator="lessThan">
      <formula>1</formula>
    </cfRule>
    <cfRule type="cellIs" dxfId="68" priority="87" operator="lessThan">
      <formula>1</formula>
    </cfRule>
  </conditionalFormatting>
  <conditionalFormatting sqref="E200">
    <cfRule type="cellIs" dxfId="67" priority="84" operator="lessThan">
      <formula>1</formula>
    </cfRule>
    <cfRule type="cellIs" dxfId="66" priority="83" operator="lessThan">
      <formula>1</formula>
    </cfRule>
  </conditionalFormatting>
  <conditionalFormatting sqref="V158">
    <cfRule type="cellIs" dxfId="65" priority="80" operator="lessThan">
      <formula>243</formula>
    </cfRule>
    <cfRule type="cellIs" dxfId="64" priority="79" operator="lessThan">
      <formula>243</formula>
    </cfRule>
  </conditionalFormatting>
  <conditionalFormatting sqref="V157">
    <cfRule type="cellIs" dxfId="63" priority="78" operator="lessThan">
      <formula>249</formula>
    </cfRule>
    <cfRule type="cellIs" dxfId="62" priority="77" operator="lessThan">
      <formula>249</formula>
    </cfRule>
  </conditionalFormatting>
  <conditionalFormatting sqref="V53">
    <cfRule type="cellIs" dxfId="61" priority="76" operator="lessThan">
      <formula>17</formula>
    </cfRule>
    <cfRule type="cellIs" dxfId="60" priority="75" operator="lessThan">
      <formula>17</formula>
    </cfRule>
  </conditionalFormatting>
  <conditionalFormatting sqref="V52 Q52 L52">
    <cfRule type="cellIs" dxfId="59" priority="74" operator="lessThan">
      <formula>15</formula>
    </cfRule>
    <cfRule type="cellIs" dxfId="58" priority="73" operator="lessThan">
      <formula>15</formula>
    </cfRule>
  </conditionalFormatting>
  <conditionalFormatting sqref="Q43">
    <cfRule type="cellIs" dxfId="57" priority="72" operator="lessThan">
      <formula>1</formula>
    </cfRule>
    <cfRule type="cellIs" dxfId="56" priority="71" operator="lessThan">
      <formula>1</formula>
    </cfRule>
  </conditionalFormatting>
  <conditionalFormatting sqref="Q53">
    <cfRule type="cellIs" dxfId="55" priority="70" operator="lessThan">
      <formula>12</formula>
    </cfRule>
    <cfRule type="cellIs" dxfId="54" priority="69" operator="lessThan">
      <formula>12</formula>
    </cfRule>
  </conditionalFormatting>
  <conditionalFormatting sqref="Q157 L157 G157">
    <cfRule type="cellIs" dxfId="53" priority="68" operator="lessThan">
      <formula>249</formula>
    </cfRule>
    <cfRule type="cellIs" dxfId="52" priority="67" operator="lessThan">
      <formula>249</formula>
    </cfRule>
  </conditionalFormatting>
  <conditionalFormatting sqref="Q158 L158 G158">
    <cfRule type="cellIs" dxfId="51" priority="66" operator="lessThan">
      <formula>243</formula>
    </cfRule>
    <cfRule type="cellIs" dxfId="50" priority="65" operator="lessThan">
      <formula>243</formula>
    </cfRule>
  </conditionalFormatting>
  <conditionalFormatting sqref="Q159">
    <cfRule type="cellIs" dxfId="49" priority="64" operator="lessThan">
      <formula>6</formula>
    </cfRule>
    <cfRule type="cellIs" dxfId="48" priority="63" operator="lessThan">
      <formula>6</formula>
    </cfRule>
  </conditionalFormatting>
  <conditionalFormatting sqref="L53 G53">
    <cfRule type="cellIs" dxfId="47" priority="62" operator="lessThan">
      <formula>12</formula>
    </cfRule>
    <cfRule type="cellIs" dxfId="46" priority="61" operator="lessThan">
      <formula>12</formula>
    </cfRule>
  </conditionalFormatting>
  <conditionalFormatting sqref="L45">
    <cfRule type="cellIs" dxfId="45" priority="60" operator="lessThan">
      <formula>1</formula>
    </cfRule>
    <cfRule type="cellIs" dxfId="44" priority="59" operator="lessThan">
      <formula>1</formula>
    </cfRule>
  </conditionalFormatting>
  <conditionalFormatting sqref="E159">
    <cfRule type="cellIs" dxfId="43" priority="56" operator="lessThan">
      <formula>24</formula>
    </cfRule>
    <cfRule type="cellIs" dxfId="42" priority="55" operator="lessThan">
      <formula>24</formula>
    </cfRule>
  </conditionalFormatting>
  <conditionalFormatting sqref="E158">
    <cfRule type="cellIs" dxfId="41" priority="54" operator="lessThan">
      <formula>972</formula>
    </cfRule>
    <cfRule type="cellIs" dxfId="40" priority="53" operator="lessThan">
      <formula>972</formula>
    </cfRule>
  </conditionalFormatting>
  <conditionalFormatting sqref="E157">
    <cfRule type="cellIs" dxfId="39" priority="52" operator="lessThan">
      <formula>996</formula>
    </cfRule>
    <cfRule type="cellIs" dxfId="38" priority="51" operator="lessThan">
      <formula>996</formula>
    </cfRule>
  </conditionalFormatting>
  <conditionalFormatting sqref="E53">
    <cfRule type="cellIs" dxfId="37" priority="50" operator="lessThan">
      <formula>53</formula>
    </cfRule>
    <cfRule type="cellIs" dxfId="36" priority="49" operator="lessThan">
      <formula>53</formula>
    </cfRule>
  </conditionalFormatting>
  <conditionalFormatting sqref="E52">
    <cfRule type="cellIs" dxfId="35" priority="48" operator="lessThan">
      <formula>60</formula>
    </cfRule>
    <cfRule type="cellIs" dxfId="34" priority="47" operator="lessThan">
      <formula>60</formula>
    </cfRule>
  </conditionalFormatting>
  <conditionalFormatting sqref="E51">
    <cfRule type="cellIs" dxfId="33" priority="46" operator="lessThan">
      <formula>24</formula>
    </cfRule>
    <cfRule type="cellIs" dxfId="32" priority="45" operator="lessThan">
      <formula>24</formula>
    </cfRule>
  </conditionalFormatting>
  <conditionalFormatting sqref="E50">
    <cfRule type="cellIs" dxfId="31" priority="44" operator="lessThan">
      <formula>137</formula>
    </cfRule>
    <cfRule type="cellIs" dxfId="30" priority="43" operator="lessThan">
      <formula>137</formula>
    </cfRule>
  </conditionalFormatting>
  <conditionalFormatting sqref="E49">
    <cfRule type="cellIs" dxfId="29" priority="42" operator="lessThan">
      <formula>2</formula>
    </cfRule>
    <cfRule type="cellIs" dxfId="28" priority="41" operator="lessThan">
      <formula>2</formula>
    </cfRule>
  </conditionalFormatting>
  <conditionalFormatting sqref="E47:E48">
    <cfRule type="cellIs" dxfId="27" priority="40" operator="lessThan">
      <formula>5</formula>
    </cfRule>
  </conditionalFormatting>
  <conditionalFormatting sqref="E47:E48">
    <cfRule type="cellIs" dxfId="26" priority="39" operator="lessThan">
      <formula>5</formula>
    </cfRule>
  </conditionalFormatting>
  <conditionalFormatting sqref="E45 E43">
    <cfRule type="cellIs" dxfId="25" priority="38" operator="lessThan">
      <formula>1</formula>
    </cfRule>
    <cfRule type="cellIs" dxfId="24" priority="37" operator="lessThan">
      <formula>1</formula>
    </cfRule>
  </conditionalFormatting>
  <conditionalFormatting sqref="E44">
    <cfRule type="cellIs" dxfId="23" priority="36" operator="lessThan">
      <formula>4</formula>
    </cfRule>
    <cfRule type="cellIs" dxfId="22" priority="35" operator="lessThan">
      <formula>4</formula>
    </cfRule>
  </conditionalFormatting>
  <conditionalFormatting sqref="E32">
    <cfRule type="cellIs" dxfId="21" priority="34" operator="lessThan">
      <formula>365</formula>
    </cfRule>
    <cfRule type="cellIs" dxfId="20" priority="33" operator="lessThan">
      <formula>365</formula>
    </cfRule>
  </conditionalFormatting>
  <conditionalFormatting sqref="E29">
    <cfRule type="cellIs" dxfId="19" priority="32" operator="lessThan">
      <formula>12</formula>
    </cfRule>
    <cfRule type="cellIs" dxfId="18" priority="31" operator="lessThan">
      <formula>12</formula>
    </cfRule>
  </conditionalFormatting>
  <conditionalFormatting sqref="E36">
    <cfRule type="cellIs" dxfId="17" priority="18" operator="lessThan">
      <formula>13</formula>
    </cfRule>
    <cfRule type="cellIs" dxfId="16" priority="17" operator="lessThan">
      <formula>13</formula>
    </cfRule>
  </conditionalFormatting>
  <conditionalFormatting sqref="G36">
    <cfRule type="cellIs" dxfId="15" priority="16" operator="lessThan">
      <formula>3</formula>
    </cfRule>
    <cfRule type="cellIs" dxfId="14" priority="15" operator="lessThan">
      <formula>3</formula>
    </cfRule>
  </conditionalFormatting>
  <conditionalFormatting sqref="L36">
    <cfRule type="cellIs" dxfId="13" priority="14" operator="lessThan">
      <formula>3</formula>
    </cfRule>
    <cfRule type="cellIs" dxfId="12" priority="13" operator="lessThan">
      <formula>3</formula>
    </cfRule>
  </conditionalFormatting>
  <conditionalFormatting sqref="Q36">
    <cfRule type="cellIs" dxfId="11" priority="12" operator="lessThan">
      <formula>4</formula>
    </cfRule>
    <cfRule type="cellIs" dxfId="10" priority="11" operator="lessThan">
      <formula>4</formula>
    </cfRule>
  </conditionalFormatting>
  <conditionalFormatting sqref="V36">
    <cfRule type="cellIs" dxfId="9" priority="10" operator="lessThan">
      <formula>3</formula>
    </cfRule>
    <cfRule type="cellIs" dxfId="8" priority="9" operator="lessThan">
      <formula>3</formula>
    </cfRule>
  </conditionalFormatting>
  <conditionalFormatting sqref="Q216">
    <cfRule type="cellIs" dxfId="7" priority="8" operator="lessThan">
      <formula>1</formula>
    </cfRule>
    <cfRule type="cellIs" dxfId="6" priority="7" operator="lessThan">
      <formula>1</formula>
    </cfRule>
  </conditionalFormatting>
  <conditionalFormatting sqref="L216">
    <cfRule type="cellIs" dxfId="5" priority="6" operator="lessThan">
      <formula>1</formula>
    </cfRule>
    <cfRule type="cellIs" dxfId="4" priority="5" operator="lessThan">
      <formula>1</formula>
    </cfRule>
  </conditionalFormatting>
  <conditionalFormatting sqref="G216">
    <cfRule type="cellIs" dxfId="3" priority="4" operator="lessThan">
      <formula>1</formula>
    </cfRule>
    <cfRule type="cellIs" dxfId="2" priority="3" operator="lessThan">
      <formula>1</formula>
    </cfRule>
  </conditionalFormatting>
  <conditionalFormatting sqref="E216">
    <cfRule type="cellIs" dxfId="1" priority="2" operator="lessThan">
      <formula>3</formula>
    </cfRule>
    <cfRule type="cellIs" dxfId="0" priority="1" operator="lessThan">
      <formula>3</formula>
    </cfRule>
  </conditionalFormatting>
  <printOptions headings="1"/>
  <pageMargins left="0.31496062992125984" right="0.31496062992125984" top="0.74803149606299213" bottom="0.19685039370078741" header="0.31496062992125984" footer="0.31496062992125984"/>
  <pageSetup paperSize="9" scale="72" orientation="landscape" blackAndWhite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total_secretary</vt:lpstr>
      <vt:lpstr>total_secretary!Print_Area</vt:lpstr>
      <vt:lpstr>total_secretary!Print_Titles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นัฏฐวี มากดำ</dc:creator>
  <cp:lastModifiedBy>STOU</cp:lastModifiedBy>
  <cp:lastPrinted>2012-10-20T06:01:21Z</cp:lastPrinted>
  <dcterms:created xsi:type="dcterms:W3CDTF">2012-03-27T08:33:20Z</dcterms:created>
  <dcterms:modified xsi:type="dcterms:W3CDTF">2013-10-01T02:51:25Z</dcterms:modified>
</cp:coreProperties>
</file>