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895" windowHeight="705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<sst xmlns="http://schemas.openxmlformats.org/spreadsheetml/2006/main" count="1418" uniqueCount="392">
  <si>
    <t>หน่วยนับ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</si>
  <si>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</si>
  <si>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</si>
  <si>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</si>
  <si>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</si>
  <si>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</si>
  <si>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</si>
  <si>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</si>
  <si>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</si>
  <si>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</si>
  <si>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</si>
  <si>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</si>
  <si>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</si>
  <si>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ตัวชี้วัด : เชิงคุณภาพ</t>
  </si>
  <si>
    <t>1. การพัฒนาสถาบันสู่สถาบันการเรียนรู้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</si>
  <si>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</si>
  <si>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</si>
  <si>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</si>
  <si>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</si>
  <si>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</si>
  <si>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</si>
  <si>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</si>
  <si>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</si>
  <si>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</si>
  <si>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</si>
  <si>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</si>
  <si>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</si>
  <si>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</si>
  <si>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</si>
  <si>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</si>
  <si>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</si>
  <si>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</si>
  <si>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</si>
  <si>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</si>
  <si>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</si>
  <si>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</si>
  <si>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</si>
  <si>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 xml:space="preserve">     2.2 จัดทำแผนยุทธศาสตร์ แผนปฏิบัติราชการประจำปี คำรับรองการปฏิบัติราชการ แผนการควบคุมภายใน แผนการบริหารความเสี่ยง แผนพัฒนาองค์กร STOU Way</t>
  </si>
  <si>
    <t xml:space="preserve">     2.3 จัดทำรายงานผลการดำเนินงานตามแผนปฏิบัติราชการประจำปีและ คำรับรองการปฏิบัติราชการ ในระบบ 3 มิติและระบบ e-Performance  และรายงานการประกันคุณภาพการศึกษา</t>
  </si>
  <si>
    <t xml:space="preserve">     2.4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</si>
  <si>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</si>
  <si>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</si>
  <si>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</si>
  <si>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     2.5 ตรวจสอบสถิติการมาปฏิบัติงานของบุคลากร 
(ในสมุดลงชื่อปฏิบัติงานและในระบบการลาอิเล็กทรอนิกส์)</t>
  </si>
  <si>
    <t xml:space="preserve">     2.6 จัดทำข้อมูลการลาส่งกองการเจ้าหน้าที่</t>
  </si>
  <si>
    <t xml:space="preserve">ตัวชี้วัด : เชิงปริมาณ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</si>
  <si>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</si>
  <si>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</si>
  <si>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</si>
  <si>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</si>
  <si>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t xml:space="preserve">          1) หนังสือ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</si>
  <si>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</si>
  <si>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</si>
  <si>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</si>
  <si>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</si>
  <si>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</si>
  <si>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 xml:space="preserve">          3) สื่อโสตทัศน์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</si>
  <si>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</si>
  <si>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</si>
  <si>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</si>
  <si>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</si>
  <si>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</si>
  <si>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</si>
  <si>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</si>
  <si>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</si>
  <si>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</si>
  <si>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</si>
  <si>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r>
      <t xml:space="preserve">          5) สื่อลักษณะพิเศษ</t>
    </r>
  </si>
  <si>
    <t xml:space="preserve">              (•  สารสนเทศสุโขทัยศึกษา , ร.7)  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</si>
  <si>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</si>
  <si>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</si>
  <si>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t xml:space="preserve">          1)  จัดทำระเบียนบรรณานุกรม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</si>
  <si>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</si>
  <si>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</si>
  <si>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</si>
  <si>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</si>
  <si>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</si>
  <si>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</si>
  <si>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</si>
  <si>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</si>
  <si>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</si>
  <si>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</si>
  <si>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</si>
  <si>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</si>
  <si>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</si>
  <si>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 xml:space="preserve">                  (• น.จัดหาฯ  (e-Book และฐานข้อมูล)</t>
  </si>
  <si>
    <t xml:space="preserve">                  (• สารสนเทศสุโขทัยศึกษา , ร.7)</t>
  </si>
  <si>
    <t xml:space="preserve">                  (• เอกสารจดหมายเหตุ)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</si>
  <si>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</si>
  <si>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</si>
  <si>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</si>
  <si>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</si>
  <si>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</si>
  <si>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</si>
  <si>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     (•  ศูนย์เทคโนโลยีบรรณสารสนเทศ)  </t>
  </si>
  <si>
    <t xml:space="preserve">              (•  จดหมายเหตุ)  </t>
  </si>
  <si>
    <t xml:space="preserve">              (•  สารสนเทศ ร.7  (งานปริญญาบัตร)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</si>
  <si>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</si>
  <si>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</si>
  <si>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</si>
  <si>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</si>
  <si>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</si>
  <si>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</si>
  <si>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</si>
  <si>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     (• น.บริการสื่อสิ่งพิมพ์ต่อเนื่อง) </t>
  </si>
  <si>
    <t xml:space="preserve">         6) งานบริการนำส่งเอกสาร</t>
  </si>
  <si>
    <t xml:space="preserve">         7) งานบริการข่าวสารทันสมัย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</si>
  <si>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</si>
  <si>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</si>
  <si>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 xml:space="preserve">           (- ศูนย์บริการการศึกษาเฉพาะกิจ มุม มสธ.    (81 แห่ง)</t>
  </si>
  <si>
    <t xml:space="preserve">          1) บริการขอยืม-ถ่ายเอกสารระหว่างห้องสมุด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</si>
  <si>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</si>
  <si>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</si>
  <si>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 xml:space="preserve">          (- จัดทำข้อมูลบัตรรายการฯ (CIP) สำหรับสิ่งพิมพ์ที่มหาวิทยาลัยจัดพิมพ์)</t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</si>
  <si>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</si>
  <si>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</si>
  <si>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 xml:space="preserve">        2) เผยแพร่สารสนเทศในสื่อของมหาวิทยาลัย เช่น สื่อสิ่งพิมพ์และสื่อประชาสัมพันธ์ เว็บไซต์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</si>
  <si>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</si>
  <si>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</si>
  <si>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</si>
  <si>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</si>
  <si>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</si>
  <si>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</si>
  <si>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    (• น.บริการสื่อสิ่งพิมพ์)</t>
  </si>
  <si>
    <t xml:space="preserve">                (• สนเทศ  ร.7)</t>
  </si>
  <si>
    <t xml:space="preserve">            - การจัดกิจกรรมประชาสัมพันธ์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</si>
  <si>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</si>
  <si>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</si>
  <si>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</si>
  <si>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      1) การคัดเลือก/บอกรับฐานข้อมูลอิเล็กทรอนิกส์ (e-Database)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</si>
  <si>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</si>
  <si>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</si>
  <si>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</si>
  <si>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</si>
  <si>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</si>
  <si>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</si>
  <si>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</si>
  <si>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</si>
  <si>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</si>
  <si>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</si>
  <si>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</si>
  <si>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</si>
  <si>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</si>
  <si>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</si>
  <si>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</si>
  <si>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 xml:space="preserve">   1.1 พัฒนาฐานข้อมูล เว็บไซต์ และนิทรรศการออนไลน์ (ใหม่)</t>
  </si>
  <si>
    <t xml:space="preserve">         1) พัฒนาระบบฐานข้อมูล การปฏิบัติงานและการให้บริการสารสนเทศห้องสมุด  (ระบบการรายงานผลการให้บริการสารสนเทศของ ศวน.  และระบบการเรียนรู้ด้วยตนเองออนไลน์)</t>
  </si>
  <si>
    <t xml:space="preserve">         2) พัฒนาเว็บไซต์  (มัลติมีเดียห้องสมุด , เว็บองค์กรและบุคลากร สบ., เว็บหนังสือสวยงามและทรงคุณค่าของ มสธ. , เว็บประชาสัมพันธ์ สบ. , เว็บนำเสนอสารสนเทศ IT Tip &amp; Trick)</t>
  </si>
  <si>
    <t xml:space="preserve">         3) จัดทำนิทรรศการออนไลน์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</si>
  <si>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</si>
  <si>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1.3 การพัฒนาสารสนเทศดิจิทัลในระบบ e-Reserves</t>
  </si>
  <si>
    <t xml:space="preserve">               (•  สารสนเทศ ร.7) </t>
  </si>
  <si>
    <t xml:space="preserve">         - การจัดทำระเบียนรายการเอกสารจดหมายเหตุทางอิเล็กทรอนิกส์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</si>
  <si>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</si>
  <si>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</si>
  <si>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</si>
  <si>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พัฒนาระบบบริการสารสนเทศห้องสมุดผ่านเครือข่ายสังคม (Social Network)</t>
  </si>
  <si>
    <t xml:space="preserve">        (ออกแบบและพัฒนาระบบการนำเสนอสารสนเทศผ่านระบบ Web blog / Wiki)</t>
  </si>
  <si>
    <t xml:space="preserve">        (ออกแบบและพัฒนาระบบการนำเสนอมัลติมีเดียผ่านระบบ Podcast)</t>
  </si>
  <si>
    <t xml:space="preserve">        (ออกแบบและพัฒนาระบบการนำเสนอสารสนเทศผ่านระบบ Facebook)</t>
  </si>
  <si>
    <t>ระดับคะแนนเฉลี่ย</t>
  </si>
  <si>
    <t>ข้อ</t>
  </si>
  <si>
    <t>ครั้ง</t>
  </si>
  <si>
    <t>ฉบับ</t>
  </si>
  <si>
    <t>ไตรมาส</t>
  </si>
  <si>
    <t xml:space="preserve">ร้อยละ </t>
  </si>
  <si>
    <t>ระดับ</t>
  </si>
  <si>
    <t>ชื่อเรื่อง-เล่ม-แผ่น-ตลับ-ฐาน-แฟ้ม</t>
  </si>
  <si>
    <t>เล่ม</t>
  </si>
  <si>
    <t>เล่ม-แผ่น</t>
  </si>
  <si>
    <t>ชื่อเรื่อง</t>
  </si>
  <si>
    <t>แผ่น-ตลับ-เล่ม</t>
  </si>
  <si>
    <t>แผ่น-ฐาน</t>
  </si>
  <si>
    <t>ฐาน-ชื่อเรื่อง</t>
  </si>
  <si>
    <t>ชื่อเรื่อง-ฐาน</t>
  </si>
  <si>
    <t>แผ่น</t>
  </si>
  <si>
    <t>แฟ้ม-เล่ม-เรื่อง</t>
  </si>
  <si>
    <t>บทความ</t>
  </si>
  <si>
    <t>ระเบียน</t>
  </si>
  <si>
    <t>แผ่น-ฐาน-ชื่อเรื่อง</t>
  </si>
  <si>
    <t>เล่ม-เรื่อง</t>
  </si>
  <si>
    <t>ราย</t>
  </si>
  <si>
    <t>เล่ม-ชิ้น</t>
  </si>
  <si>
    <t>คำถาม</t>
  </si>
  <si>
    <t>เล่ม-ชิ้น-แฟ้ม-แผ่น-ตลับ</t>
  </si>
  <si>
    <t>เล่ม-ชิ้น-แฟ้ม</t>
  </si>
  <si>
    <t>เรื่อง</t>
  </si>
  <si>
    <t>บทความ-ชื่อเรื่อง</t>
  </si>
  <si>
    <t>เล่ม-บทความ</t>
  </si>
  <si>
    <t>บัตร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</si>
  <si>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</si>
  <si>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</si>
  <si>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</si>
  <si>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</si>
  <si>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>หน้า</t>
  </si>
  <si>
    <t>รายการ/ครั้ง</t>
  </si>
  <si>
    <t>รายการ</t>
  </si>
  <si>
    <t>พ 1.1.7</t>
  </si>
  <si>
    <t>ก 1.3.6</t>
  </si>
  <si>
    <t>ก 2.3.2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</si>
  <si>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</si>
  <si>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</si>
  <si>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4) งานบริการตอบคำถามและช่วยค้นคว้าสื่อทั่วไปและสื่อลักษณะพิเศษ</t>
  </si>
  <si>
    <t xml:space="preserve">   4.1.1 ความร่วมมือโครงการ ThaiLIS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</si>
  <si>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</si>
  <si>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</si>
  <si>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>ผลผลิตที่ 1  การบริหารงานทั่วไป สบ.  
 (เงินรายได้)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</si>
  <si>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</si>
  <si>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                 (- รับบริจาคสื่ออิเล็กทรอนิกส์ Offline)</t>
  </si>
  <si>
    <t>แฟ้ม-เรื่อง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</si>
  <si>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</si>
  <si>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หนังสือ สื่อโสตฯ สื่ออิเล็กทรอนิกส์   
(น.วิเคราะห์ฯ) </t>
  </si>
  <si>
    <t xml:space="preserve">             1.3) บัญชีคุมแฟ้มเอกสารจดหมายเหตุ </t>
  </si>
  <si>
    <t>บัญชี</t>
  </si>
  <si>
    <t>เล่ม-แผ่น-ตลับ-ฐาน-  ชื่อเรื่อง-แฟ้ม</t>
  </si>
  <si>
    <t xml:space="preserve">                  (• น.ห้องสมุดสาขา) ชุดวิชา (14,715) + หนังสืออ่านประกอบ (2,497)</t>
  </si>
  <si>
    <t>แผ่น-ฐาน-  ชื่อเรื่อง</t>
  </si>
  <si>
    <t>ของหน่วยงาน......สำนักบรรณสารสนเทศ...........................</t>
  </si>
  <si>
    <t xml:space="preserve">         1)  จำหน่ายออกหนังสือทั่วไปและหนังสืออ้างอิงของ สบ. (น.จัดหาฯ)</t>
  </si>
  <si>
    <t xml:space="preserve">         2)  สำรวจและจำหน่ายออกหนังสือนวนิยาย เยาวชนและเรื่องสั้น  (น.บริการสื่อสิ่งพิมพ์)</t>
  </si>
  <si>
    <t xml:space="preserve">         3)  สำรวจสภาพและการมีอยู่ของหนังสือทั่วไปที่จัดเก็บไว้ที่ชั้นปิด  (น.จัดหาฯ)</t>
  </si>
  <si>
    <t xml:space="preserve">         4)  สำรวจและจำหน่ายออกสื่อโสตทัศน์       (น.บริการสื่อโสตฯ)</t>
  </si>
  <si>
    <t>ตลับ-เล่ม</t>
  </si>
  <si>
    <t xml:space="preserve">         5) งานบริการการใช้ทรัพยากรสารสนเทศ 
(การจัดเรียงขึ้นชั้น)</t>
  </si>
  <si>
    <t xml:space="preserve">           (- ศูนย์วิทยบริการบัณฑิตศึกษา   (2 แห่ง)</t>
  </si>
  <si>
    <t xml:space="preserve">                (• จดหมายเหตุ)   (นิทรรศการ+จัดแสดงเอกสาร จมห.)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</si>
  <si>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</si>
  <si>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3) คณะทำงานวารสาร</t>
  </si>
  <si>
    <r>
      <t xml:space="preserve">โครงการที่ 1  โครงการพัฒนาห้องสมุดดิจิทัล  
</t>
    </r>
    <r>
      <rPr>
        <b/>
        <u val="single"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</si>
  <si>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กิจกรรมหลักที่ 1 การพัฒนาฐานข้อมูล เว็บไซต์ และนิทรรศการออนไลน์</t>
  </si>
  <si>
    <t xml:space="preserve">   1.4 การแปลงสารสนเทศให้เป็นสารสนเทศดิจิทัล</t>
  </si>
  <si>
    <t xml:space="preserve">  1.5 พัฒนาระบบสืบค้นเอกสารจดหมายเหตุทางอิเล็กทรอนิกส์</t>
  </si>
  <si>
    <t xml:space="preserve">   1.6 ให้บริการกับผู้ใช้บริการสารสนเทศในระบบ e-library</t>
  </si>
  <si>
    <t xml:space="preserve">   1.7 พัฒนาบุคลากรให้มีความรู้และทักษะด้านเทคโนโลยีสารสนเทศและเทคโนโลยีสมัยใหม่</t>
  </si>
  <si>
    <t xml:space="preserve">   1.8 ประเมินความพึงพอใจผู้ใช้บริการระบบห้องสมุดดิจิทัล</t>
  </si>
  <si>
    <t xml:space="preserve">        (ออกแบบและพัฒนาระบบการนำเสนอสารสนเทศผ่านระบบ Social Bookmarking / Tagging)</t>
  </si>
  <si>
    <t xml:space="preserve">              (•  สารสนเทศการศึกษาทางไกล)  </t>
  </si>
  <si>
    <t xml:space="preserve">                  (• สารสนเทศการศึกษาทางไกล) 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</si>
  <si>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</si>
  <si>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 xml:space="preserve">   1.2 พัฒนาสารสนเทศดิจิทัลในระบบห้องสมุดดิจิทัลจาก 6 ฐานข้อมูล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</si>
  <si>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470 , ศวน. 115 ชื่อเรื่อง)  (นับซ้ำ)</t>
    </r>
  </si>
  <si>
    <t xml:space="preserve">     2.1 ดำเนินงานจัดการความรู้ตามเกณฑ์มาตรฐานตัวชี้วัด 7.2 : การพัฒนาสถาบันสู่สถาบันเรียนรู้ (สกอ.)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</si>
  <si>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</si>
  <si>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</si>
  <si>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.5"/>
        <color indexed="10"/>
        <rFont val="TH SarabunPSK"/>
        <family val="2"/>
      </rPr>
      <t>สำรวจและจำหน่ายออกทรัพยากรสารสนเทศ</t>
    </r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</si>
  <si>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</si>
  <si>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   (ที่เป็นเครือข่ายร่วมกัน)</t>
    </r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</si>
  <si>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</si>
  <si>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</si>
  <si>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</si>
  <si>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</si>
  <si>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</si>
  <si>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r>
      <t xml:space="preserve">กิจกรรมย่อย 4.2 </t>
    </r>
    <r>
      <rPr>
        <sz val="12.5"/>
        <color indexed="10"/>
        <rFont val="TH SarabunPSK"/>
        <family val="2"/>
      </rPr>
      <t>กิจกรรมความร่วมมือกับหน่วยงานภายนอก  เช่น      กรมราชทัณฑ์ (สัมมนาบรรณารักษ์ มุม มสธ.ในเรือนจำ)</t>
    </r>
  </si>
  <si>
    <r>
      <t xml:space="preserve">กิจกรรมย่อย 4.3 </t>
    </r>
    <r>
      <rPr>
        <sz val="12.5"/>
        <color indexed="10"/>
        <rFont val="TH SarabunPSK"/>
        <family val="2"/>
      </rPr>
      <t>กิจกรรมความร่วมมือกับเครือข่ายบริการห้องสมุดของ มสธ. (นิเทศงาน มุม มสธ. 2 ครั้ง , จัดตั้ง มุม มสธ. จ.บึงกาฬ 1 แห่ง , สัมมนาบรรณารักษ์ สบ. และบรรณารักษ์ ศวน. 1 ครั้ง)</t>
    </r>
  </si>
  <si>
    <t xml:space="preserve">     ≥ 19</t>
  </si>
  <si>
    <r>
      <t xml:space="preserve">กิจกรรมหลักที่ 2 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</si>
  <si>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r>
      <t xml:space="preserve">กิจกรรมหลักที่ 3 : </t>
    </r>
    <r>
      <rPr>
        <sz val="12.5"/>
        <color indexed="10"/>
        <rFont val="TH SarabunPSK"/>
        <family val="2"/>
      </rPr>
      <t>การให้บริการสารสนเทศห้องสมุดผ่านเครือข่ายสังคม</t>
    </r>
  </si>
  <si>
    <t xml:space="preserve">              (•  บริการสื่อสิ่งพิมพ์   (walk in , โทรศัพท์ ,โทรสาร , ฐานข้อมูลออนไลน์บนเว็บ)</t>
  </si>
  <si>
    <r>
      <t xml:space="preserve">                (• น.บริการสื่อสิ่งพิมพ์) แสดงหนังสือใหม่หนังสือที่น่าสนใจ และ</t>
    </r>
    <r>
      <rPr>
        <sz val="12.5"/>
        <color indexed="8"/>
        <rFont val="TH SarabunPSK"/>
        <family val="2"/>
      </rPr>
      <t>ข้อมูลประชาสัมพันธ์บนหน้าเว็บห้องสมุด</t>
    </r>
  </si>
  <si>
    <t xml:space="preserve">        (ออกแบบและพัฒนาระบบการนำเสนอภาพหายากผ่านระบบ Flickr)</t>
  </si>
  <si>
    <r>
      <t>4. ร้อยละของจำนวนผู้ใช้บริการสารสนเทศในระบบ  e-Library  ( เป้าหมาย</t>
    </r>
    <r>
      <rPr>
        <sz val="12.5"/>
        <rFont val="TH SarabunPSK"/>
        <family val="2"/>
      </rPr>
      <t xml:space="preserve"> 215,000 ราย)  (นับซ้ำ)</t>
    </r>
  </si>
  <si>
    <r>
  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</t>
    </r>
    <r>
      <rPr>
        <u val="single"/>
        <sz val="12.5"/>
        <rFont val="TH SarabunPSK"/>
        <family val="2"/>
      </rPr>
      <t>41,759</t>
    </r>
    <r>
      <rPr>
        <sz val="12.5"/>
        <rFont val="TH SarabunPSK"/>
        <family val="2"/>
      </rPr>
      <t xml:space="preserve"> ชื่อเรื่อง-เล่ม-แผ่น-ตลับ-ฐาน-แฟ้ม) (นับสะสม)           </t>
    </r>
  </si>
  <si>
    <r>
      <t xml:space="preserve">3. ร้อยละของจำนวนผู้ใช้ห้องสมุดทุกช่องทางเมื่อเทียบกับเป้าหมาย  (เป้าหมาย </t>
    </r>
    <r>
      <rPr>
        <u val="single"/>
        <sz val="12.5"/>
        <rFont val="TH SarabunPSK"/>
        <family val="2"/>
      </rPr>
      <t>351,550</t>
    </r>
    <r>
      <rPr>
        <sz val="12.5"/>
        <rFont val="TH SarabunPSK"/>
        <family val="2"/>
      </rPr>
      <t xml:space="preserve"> ราย) (นับซ้ำ)  (นับสะสม)</t>
    </r>
  </si>
  <si>
    <r>
      <t xml:space="preserve"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</t>
    </r>
    <r>
      <rPr>
        <u val="single"/>
        <sz val="12.5"/>
        <rFont val="TH SarabunPSK"/>
        <family val="2"/>
      </rPr>
      <t xml:space="preserve"> 8,446</t>
    </r>
    <r>
      <rPr>
        <sz val="12.5"/>
        <rFont val="TH SarabunPSK"/>
        <family val="2"/>
      </rPr>
      <t xml:space="preserve"> ระเบียน)  (นับสะสม)</t>
    </r>
  </si>
  <si>
    <r>
      <t xml:space="preserve">                (• น.บริการสื่อโสตฯ)   แสดงสื่อโสตฯ ใหม่ </t>
    </r>
    <r>
      <rPr>
        <sz val="12.5"/>
        <color indexed="8"/>
        <rFont val="TH SarabunPSK"/>
        <family val="2"/>
      </rPr>
      <t xml:space="preserve"> 10 ครั้ง  ,  จัดนิทรรศการ </t>
    </r>
    <r>
      <rPr>
        <sz val="12.5"/>
        <color indexed="8"/>
        <rFont val="TH SarabunPSK"/>
        <family val="2"/>
      </rPr>
      <t xml:space="preserve">  8 ครั้ง</t>
    </r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</si>
  <si>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</si>
  <si>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</si>
  <si>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(ข้อมูล ณ 29 พ.ย.54) + 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</si>
  <si>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u val="single"/>
        <sz val="12.5"/>
        <color indexed="40"/>
        <rFont val="TH SarabunPSK"/>
        <family val="2"/>
      </rPr>
      <t>(ปรับเป้าหมายเป็น 34% จากประมาณการ นศ.ป.เอก ภาค 2/54 (168 คน) + 1/55 (211 คน) = 379 คน)</t>
    </r>
    <r>
      <rPr>
        <sz val="12.5"/>
        <color indexed="40"/>
        <rFont val="TH SarabunPSK"/>
        <family val="2"/>
      </rPr>
      <t xml:space="preserve"> </t>
    </r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</si>
  <si>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</si>
  <si>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</si>
  <si>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</si>
  <si>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</si>
  <si>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 xml:space="preserve">            - 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</si>
  <si>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-  การให้การศึกษาเป็นรายบุคคล / กลุ่ม (การแนะนำการใช้ห้องสมุดและการค้นคว้าสารสนเทศ ณ จุดบริการ)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</si>
  <si>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</si>
  <si>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ปรับครั้งที่ 1 - 30 พ.ย.54  /  ครั้งที่ 2 - 1 ธ.ค.54  / 
ครั้งที่ 3 - 13 ธ.ค.54</t>
  </si>
  <si>
    <t xml:space="preserve">             2.5) สื่อลักษณะพิเศษ</t>
  </si>
  <si>
    <t xml:space="preserve"> L17+22+23+26+32+33+34+36+37+38+39+43+44</t>
  </si>
  <si>
    <t>L18+19</t>
  </si>
  <si>
    <t>L24+25</t>
  </si>
  <si>
    <t>L27+28+29</t>
  </si>
  <si>
    <t>L40+41+42</t>
  </si>
  <si>
    <t>L60+61+62</t>
  </si>
  <si>
    <t>L59+63</t>
  </si>
  <si>
    <t>L66+69</t>
  </si>
  <si>
    <t>L67+68</t>
  </si>
  <si>
    <t>L72+75+76</t>
  </si>
  <si>
    <t>L71</t>
  </si>
  <si>
    <t>L73+74</t>
  </si>
  <si>
    <t>L78+79+80+81</t>
  </si>
  <si>
    <t>L58+64+65+70+77</t>
  </si>
  <si>
    <t>L84+87+92</t>
  </si>
  <si>
    <t>L85+86</t>
  </si>
  <si>
    <t>L88+89</t>
  </si>
  <si>
    <t>L90+91</t>
  </si>
  <si>
    <t>L94+97+98+101+104</t>
  </si>
  <si>
    <t>L95+96</t>
  </si>
  <si>
    <t>L99+100</t>
  </si>
  <si>
    <t>L102+103</t>
  </si>
  <si>
    <t>L105+106+107</t>
  </si>
  <si>
    <t>L109+110+111</t>
  </si>
  <si>
    <t>L112+113</t>
  </si>
  <si>
    <t>L115+116+117+118</t>
  </si>
  <si>
    <t>L122+123+124+125</t>
  </si>
  <si>
    <t>L128+129</t>
  </si>
  <si>
    <t>L131+132+133+134</t>
  </si>
  <si>
    <t>L136+137+138+139+140</t>
  </si>
  <si>
    <t>L143+144</t>
  </si>
  <si>
    <t>L150+151</t>
  </si>
  <si>
    <t>L153+154</t>
  </si>
  <si>
    <t>L159+160+161</t>
  </si>
  <si>
    <t>L165+167</t>
  </si>
  <si>
    <t>L166+168</t>
  </si>
  <si>
    <t>L171</t>
  </si>
  <si>
    <t>L174+175+176+178</t>
  </si>
  <si>
    <t>L177</t>
  </si>
  <si>
    <t>L180</t>
  </si>
  <si>
    <t>L182+202+203</t>
  </si>
  <si>
    <t>L184+185+186</t>
  </si>
  <si>
    <t>L188+189+190+191+192+193+194</t>
  </si>
  <si>
    <t>L196+197+198+199+200+201</t>
  </si>
  <si>
    <t>L218+219+220</t>
  </si>
  <si>
    <t>L222+223+224+225+226</t>
  </si>
  <si>
    <t>L229+230</t>
  </si>
  <si>
    <t>L232</t>
  </si>
  <si>
    <t>L237+238+239</t>
  </si>
  <si>
    <t>ผู้รับผิดชอบ</t>
  </si>
  <si>
    <t>ดึงมาจาก L.36</t>
  </si>
  <si>
    <t>keyเข้า</t>
  </si>
  <si>
    <t>สล.</t>
  </si>
  <si>
    <t>L.57 X 100/41664</t>
  </si>
  <si>
    <t>L.121 X 100/351550</t>
  </si>
  <si>
    <t>สมศักดิ์ตามงานจากฝ่ายบริการสื่อการศึกษาไตรมาส4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</si>
  <si>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</si>
  <si>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</si>
  <si>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</si>
  <si>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</si>
  <si>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</si>
  <si>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</si>
  <si>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</si>
  <si>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ลักษณะการทำงานแล้วแต่ ผอ.มอบหมาย</t>
  </si>
  <si>
    <t>สล. (สมศักดิ์) ประสานขอข้อมูลกับ หน.ฝ่ายเทคนิค</t>
  </si>
  <si>
    <t>สล. (สมศักดิ์) ประสานขอข้อมูลกับ มีศูนย์+ห้องสมุดสาขาทำ</t>
  </si>
  <si>
    <t>ศูนย์เทคโนฯ</t>
  </si>
  <si>
    <t>เพราะเอกสารผ่าน สล.</t>
  </si>
  <si>
    <t>ดึงมาจาก L.217</t>
  </si>
  <si>
    <t>L.221 X 100/1460</t>
  </si>
  <si>
    <t>2. ร้อยละของจำนวนระเบียนสารสนเทศดิจิทัลที่จัดทำในระบบห้องสมุดดิจิทัล  (เป้าหมาย 1,460 ระเบียน)</t>
  </si>
  <si>
    <t>ดึงมาจาก L.232</t>
  </si>
  <si>
    <t>สมศักดิ์ตามข้อมูลจากเลขาฯสำนักไตรมาส4</t>
  </si>
  <si>
    <t>(L.84+L.87) X 100/8446</t>
  </si>
  <si>
    <t>สมศักดิ์ตามงานจากหน่วยห้องสมุดสาขาไตรมาส4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</si>
  <si>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</si>
  <si>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</si>
  <si>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</si>
  <si>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</si>
  <si>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</si>
  <si>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</si>
  <si>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</si>
  <si>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</si>
  <si>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</si>
  <si>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</si>
  <si>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</si>
  <si>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</si>
  <si>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</si>
  <si>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</si>
  <si>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</si>
  <si>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</si>
  <si>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คำนวณ</t>
  </si>
  <si>
    <t>เป้าหมายกองแผน ทั้งปี</t>
  </si>
  <si>
    <t>L183+187+195</t>
  </si>
  <si>
    <t>ลักษณะคำนวณเป็นรายไตรมาส และมียอดสะสมทั้งปีให้ดูด้วย</t>
  </si>
  <si>
    <t>รหัส</t>
  </si>
  <si>
    <t>(ระบุ)</t>
  </si>
  <si>
    <t xml:space="preserve">               (• น.จัดหาฯ)แนะนำหนังสือใหม่บนเว็บเพจ</t>
  </si>
  <si>
    <t>L.233 X 100/215000</t>
  </si>
  <si>
    <t>ห้องสมุดสาขา</t>
  </si>
  <si>
    <t>ฝ่ายเทคนิค</t>
  </si>
  <si>
    <t>ฝ่ายบริการสื่อการศึกษา</t>
  </si>
  <si>
    <t>ฝ่ายบริการสนเทศ</t>
  </si>
  <si>
    <t>ศูนย์เทคโนโลยีบรรณสารสนเทศ</t>
  </si>
  <si>
    <t>สีประจำหน่วยงาน</t>
  </si>
  <si>
    <t>ฟ้าอ่อน</t>
  </si>
  <si>
    <t>ฟ้า</t>
  </si>
  <si>
    <t>เหลืองอ่อน</t>
  </si>
  <si>
    <t>ม่วง</t>
  </si>
  <si>
    <t>โอรส</t>
  </si>
  <si>
    <t>เขียวอ่อน</t>
  </si>
  <si>
    <t>keyin</t>
  </si>
  <si>
    <t>ระบบคำนวณให้</t>
  </si>
  <si>
    <t>เฉพาะงานฝ่ายบริการสื่อการศึกษา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</si>
</sst>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color indexed="8"/>
      <name val="TH SarabunPSK"/>
      <family val="2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sz val="11"/>
      <color indexed="10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b/>
      <sz val="12.5"/>
      <color indexed="12"/>
      <name val="TH SarabunPSK"/>
      <family val="2"/>
    </font>
    <font>
      <i/>
      <sz val="12.5"/>
      <name val="TH SarabunPSK"/>
      <family val="2"/>
    </font>
    <font>
      <b/>
      <u val="single"/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1"/>
      <color indexed="8"/>
      <name val="TH SarabunPSK"/>
      <family val="2"/>
    </font>
    <font>
      <sz val="12.5"/>
      <color indexed="10"/>
      <name val="TH SarabunPSK"/>
      <family val="2"/>
    </font>
    <font>
      <u val="single"/>
      <sz val="12.5"/>
      <name val="TH SarabunPSK"/>
      <family val="2"/>
    </font>
    <font>
      <u val="single"/>
      <sz val="12.5"/>
      <color indexed="40"/>
      <name val="TH SarabunPSK"/>
      <family val="2"/>
    </font>
    <font>
      <sz val="12.5"/>
      <color indexed="40"/>
      <name val="TH SarabunPSK"/>
      <family val="2"/>
    </font>
    <font>
      <sz val="12.5"/>
      <color indexed="36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9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12"/>
      <name val="TH SarabunPSK"/>
      <family val="2"/>
    </font>
    <font>
      <sz val="12.5"/>
      <color indexed="55"/>
      <name val="TH SarabunPSK"/>
      <family val="2"/>
    </font>
    <font>
      <b/>
      <sz val="12.5"/>
      <color indexed="10"/>
      <name val="TH SarabunPSK"/>
      <family val="2"/>
    </font>
    <font>
      <sz val="9"/>
      <color indexed="10"/>
      <name val="TH SarabunPSK"/>
      <family val="2"/>
    </font>
    <font>
      <i/>
      <sz val="12.5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2.5"/>
      <color indexed="10"/>
      <name val="Angsana New"/>
      <family val="1"/>
    </font>
    <font>
      <sz val="12.5"/>
      <color indexed="30"/>
      <name val="TH SarabunPSK"/>
      <family val="2"/>
    </font>
    <font>
      <sz val="12.5"/>
      <color indexed="22"/>
      <name val="TH SarabunPSK"/>
      <family val="2"/>
    </font>
    <font>
      <b/>
      <sz val="12.5"/>
      <color indexed="12"/>
      <name val="Angsana New"/>
      <family val="1"/>
    </font>
    <font>
      <b/>
      <sz val="12.5"/>
      <color indexed="10"/>
      <name val="Angsana New"/>
      <family val="1"/>
    </font>
    <font>
      <b/>
      <sz val="12.5"/>
      <color indexed="6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.5"/>
      <color rgb="FFFF0000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rgb="FF0000FF"/>
      <name val="TH SarabunPSK"/>
      <family val="2"/>
    </font>
    <font>
      <sz val="12.5"/>
      <color rgb="FF0000FF"/>
      <name val="TH SarabunPSK"/>
      <family val="2"/>
    </font>
    <font>
      <sz val="12.5"/>
      <color theme="0" tint="-0.24997000396251678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9"/>
      <color rgb="FFFF0000"/>
      <name val="TH SarabunPSK"/>
      <family val="2"/>
    </font>
    <font>
      <i/>
      <sz val="12.5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FF0000"/>
      <name val="Angsana New"/>
      <family val="1"/>
    </font>
    <font>
      <sz val="12.5"/>
      <color rgb="FF0070C0"/>
      <name val="TH SarabunPSK"/>
      <family val="2"/>
    </font>
    <font>
      <sz val="12.5"/>
      <color theme="0" tint="-0.1499900072813034"/>
      <name val="TH SarabunPSK"/>
      <family val="2"/>
    </font>
    <font>
      <sz val="12.5"/>
      <color theme="0" tint="-0.04997999966144562"/>
      <name val="TH SarabunPSK"/>
      <family val="2"/>
    </font>
    <font>
      <sz val="12.5"/>
      <color theme="1"/>
      <name val="Angsana New"/>
      <family val="1"/>
    </font>
    <font>
      <b/>
      <sz val="12.5"/>
      <color rgb="FF0000CC"/>
      <name val="Angsana New"/>
      <family val="1"/>
    </font>
    <font>
      <b/>
      <sz val="12.5"/>
      <color rgb="FFFF0000"/>
      <name val="Angsana New"/>
      <family val="1"/>
    </font>
    <font>
      <b/>
      <sz val="12.5"/>
      <color rgb="FF0000CC"/>
      <name val="TH SarabunPSK"/>
      <family val="2"/>
    </font>
    <font>
      <b/>
      <sz val="12.5"/>
      <color rgb="FF3B33D9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>
        <color indexed="63"/>
      </left>
      <right style="thin">
        <color theme="1"/>
      </right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 style="hair">
        <color theme="1"/>
      </bottom>
    </border>
    <border>
      <left style="double"/>
      <right style="thin">
        <color theme="1"/>
      </right>
      <top style="hair"/>
      <bottom style="hair">
        <color theme="1"/>
      </bottom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double"/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double"/>
    </border>
    <border>
      <left style="double"/>
      <right style="thin">
        <color theme="1"/>
      </right>
      <top>
        <color indexed="63"/>
      </top>
      <bottom style="double"/>
    </border>
    <border>
      <left style="thin"/>
      <right/>
      <top style="double"/>
      <bottom style="double"/>
    </border>
    <border>
      <left style="double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>
        <color indexed="63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>
        <color rgb="FF000000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hair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theme="1"/>
      </right>
      <top style="hair"/>
      <bottom style="thin"/>
    </border>
    <border>
      <left style="thin">
        <color theme="1"/>
      </left>
      <right style="thin">
        <color theme="1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theme="1"/>
      </right>
      <top style="thin"/>
      <bottom style="hair"/>
    </border>
    <border>
      <left style="thin">
        <color theme="1"/>
      </left>
      <right>
        <color indexed="63"/>
      </right>
      <top style="hair"/>
      <bottom style="hair">
        <color theme="1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>
        <color indexed="63"/>
      </top>
      <bottom style="double"/>
    </border>
    <border>
      <left style="thin"/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thin"/>
    </border>
    <border>
      <left style="thin">
        <color theme="1"/>
      </left>
      <right>
        <color indexed="63"/>
      </right>
      <top style="hair"/>
      <bottom style="thin"/>
    </border>
    <border>
      <left style="thin">
        <color theme="1"/>
      </left>
      <right style="thin"/>
      <top style="hair"/>
      <bottom style="thin"/>
    </border>
    <border>
      <left style="thin">
        <color theme="1"/>
      </left>
      <right style="thin">
        <color theme="1"/>
      </right>
      <top style="hair"/>
      <bottom style="double">
        <color theme="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41">
    <xf numFmtId="0" fontId="0" fillId="0" borderId="0" xfId="0" applyFont="1" applyAlignment="1">
      <alignment/>
    </xf>
    <xf numFmtId="0" fontId="6" fillId="0" borderId="0" xfId="68" applyFont="1" applyBorder="1" applyAlignment="1">
      <alignment horizontal="right"/>
      <protection/>
    </xf>
    <xf numFmtId="0" fontId="6" fillId="0" borderId="0" xfId="68" applyFont="1">
      <alignment/>
      <protection/>
    </xf>
    <xf numFmtId="0" fontId="6" fillId="0" borderId="0" xfId="68" applyFont="1" applyBorder="1">
      <alignment/>
      <protection/>
    </xf>
    <xf numFmtId="0" fontId="8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7" fillId="0" borderId="0" xfId="68" applyFont="1" applyBorder="1" applyAlignment="1">
      <alignment horizont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/>
      <protection/>
    </xf>
    <xf numFmtId="0" fontId="10" fillId="0" borderId="0" xfId="68" applyFont="1" applyBorder="1">
      <alignment/>
      <protection/>
    </xf>
    <xf numFmtId="0" fontId="7" fillId="0" borderId="13" xfId="68" applyFont="1" applyBorder="1" applyAlignment="1">
      <alignment horizontal="right"/>
      <protection/>
    </xf>
    <xf numFmtId="0" fontId="7" fillId="0" borderId="14" xfId="68" applyFont="1" applyBorder="1" applyAlignment="1">
      <alignment horizontal="right" vertical="center"/>
      <protection/>
    </xf>
    <xf numFmtId="0" fontId="7" fillId="0" borderId="14" xfId="68" applyFont="1" applyBorder="1" applyAlignment="1">
      <alignment horizontal="centerContinuous" vertical="top"/>
      <protection/>
    </xf>
    <xf numFmtId="0" fontId="6" fillId="0" borderId="0" xfId="68" applyFont="1" applyFill="1" applyBorder="1">
      <alignment/>
      <protection/>
    </xf>
    <xf numFmtId="0" fontId="7" fillId="0" borderId="15" xfId="68" applyFont="1" applyBorder="1" applyAlignment="1">
      <alignment horizontal="centerContinuous" vertical="center"/>
      <protection/>
    </xf>
    <xf numFmtId="0" fontId="7" fillId="0" borderId="16" xfId="68" applyFont="1" applyBorder="1" applyAlignment="1">
      <alignment horizontal="centerContinuous" vertical="top"/>
      <protection/>
    </xf>
    <xf numFmtId="0" fontId="7" fillId="0" borderId="17" xfId="68" applyFont="1" applyBorder="1" applyAlignment="1">
      <alignment horizontal="centerContinuous" vertical="top"/>
      <protection/>
    </xf>
    <xf numFmtId="0" fontId="6" fillId="0" borderId="18" xfId="68" applyFont="1" applyBorder="1">
      <alignment/>
      <protection/>
    </xf>
    <xf numFmtId="0" fontId="11" fillId="0" borderId="0" xfId="68" applyFont="1">
      <alignment/>
      <protection/>
    </xf>
    <xf numFmtId="0" fontId="11" fillId="0" borderId="0" xfId="68" applyFont="1" applyAlignment="1">
      <alignment wrapText="1"/>
      <protection/>
    </xf>
    <xf numFmtId="0" fontId="8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15" fillId="13" borderId="19" xfId="0" applyNumberFormat="1" applyFont="1" applyFill="1" applyBorder="1" applyAlignment="1">
      <alignment vertical="top" wrapText="1"/>
    </xf>
    <xf numFmtId="0" fontId="14" fillId="0" borderId="20" xfId="0" applyNumberFormat="1" applyFont="1" applyFill="1" applyBorder="1" applyAlignment="1">
      <alignment horizontal="center" vertical="top" wrapText="1"/>
    </xf>
    <xf numFmtId="0" fontId="6" fillId="0" borderId="0" xfId="68" applyNumberFormat="1" applyFont="1" applyBorder="1" applyAlignment="1">
      <alignment vertical="top"/>
      <protection/>
    </xf>
    <xf numFmtId="0" fontId="13" fillId="0" borderId="21" xfId="0" applyNumberFormat="1" applyFont="1" applyFill="1" applyBorder="1" applyAlignment="1">
      <alignment vertical="top" wrapText="1"/>
    </xf>
    <xf numFmtId="0" fontId="15" fillId="0" borderId="21" xfId="0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14" fillId="0" borderId="21" xfId="42" applyNumberFormat="1" applyFont="1" applyFill="1" applyBorder="1" applyAlignment="1">
      <alignment vertical="top" wrapText="1"/>
    </xf>
    <xf numFmtId="0" fontId="13" fillId="33" borderId="21" xfId="0" applyNumberFormat="1" applyFont="1" applyFill="1" applyBorder="1" applyAlignment="1">
      <alignment vertical="top" wrapText="1"/>
    </xf>
    <xf numFmtId="0" fontId="5" fillId="0" borderId="21" xfId="0" applyNumberFormat="1" applyFont="1" applyFill="1" applyBorder="1" applyAlignment="1">
      <alignment vertical="top" wrapText="1"/>
    </xf>
    <xf numFmtId="0" fontId="14" fillId="0" borderId="22" xfId="0" applyNumberFormat="1" applyFont="1" applyFill="1" applyBorder="1" applyAlignment="1">
      <alignment vertical="top" wrapText="1"/>
    </xf>
    <xf numFmtId="0" fontId="19" fillId="0" borderId="22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19" fillId="0" borderId="23" xfId="0" applyNumberFormat="1" applyFont="1" applyFill="1" applyBorder="1" applyAlignment="1">
      <alignment horizontal="center" vertical="top" wrapText="1"/>
    </xf>
    <xf numFmtId="0" fontId="14" fillId="0" borderId="11" xfId="42" applyNumberFormat="1" applyFont="1" applyFill="1" applyBorder="1" applyAlignment="1">
      <alignment vertical="top" wrapText="1"/>
    </xf>
    <xf numFmtId="0" fontId="14" fillId="33" borderId="11" xfId="68" applyNumberFormat="1" applyFont="1" applyFill="1" applyBorder="1" applyAlignment="1">
      <alignment horizontal="right" vertical="top" wrapText="1"/>
      <protection/>
    </xf>
    <xf numFmtId="0" fontId="14" fillId="0" borderId="23" xfId="0" applyNumberFormat="1" applyFont="1" applyFill="1" applyBorder="1" applyAlignment="1">
      <alignment horizontal="center" vertical="top" wrapText="1"/>
    </xf>
    <xf numFmtId="0" fontId="6" fillId="0" borderId="24" xfId="68" applyNumberFormat="1" applyFont="1" applyBorder="1" applyAlignment="1">
      <alignment vertical="top"/>
      <protection/>
    </xf>
    <xf numFmtId="0" fontId="14" fillId="33" borderId="21" xfId="68" applyNumberFormat="1" applyFont="1" applyFill="1" applyBorder="1" applyAlignment="1">
      <alignment horizontal="right" vertical="top" wrapText="1"/>
      <protection/>
    </xf>
    <xf numFmtId="0" fontId="14" fillId="0" borderId="21" xfId="0" applyNumberFormat="1" applyFont="1" applyFill="1" applyBorder="1" applyAlignment="1">
      <alignment vertical="top" wrapText="1"/>
    </xf>
    <xf numFmtId="0" fontId="14" fillId="0" borderId="22" xfId="0" applyNumberFormat="1" applyFont="1" applyFill="1" applyBorder="1" applyAlignment="1">
      <alignment horizontal="center" vertical="top" wrapText="1"/>
    </xf>
    <xf numFmtId="0" fontId="80" fillId="0" borderId="21" xfId="0" applyNumberFormat="1" applyFont="1" applyFill="1" applyBorder="1" applyAlignment="1">
      <alignment vertical="top" wrapText="1"/>
    </xf>
    <xf numFmtId="0" fontId="80" fillId="0" borderId="22" xfId="0" applyNumberFormat="1" applyFont="1" applyFill="1" applyBorder="1" applyAlignment="1">
      <alignment horizontal="center" vertical="top" wrapText="1"/>
    </xf>
    <xf numFmtId="0" fontId="80" fillId="0" borderId="21" xfId="42" applyNumberFormat="1" applyFont="1" applyFill="1" applyBorder="1" applyAlignment="1">
      <alignment vertical="top" wrapText="1"/>
    </xf>
    <xf numFmtId="0" fontId="14" fillId="33" borderId="21" xfId="83" applyNumberFormat="1" applyFont="1" applyFill="1" applyBorder="1" applyAlignment="1">
      <alignment vertical="top" wrapText="1"/>
      <protection/>
    </xf>
    <xf numFmtId="0" fontId="14" fillId="0" borderId="21" xfId="83" applyNumberFormat="1" applyFont="1" applyFill="1" applyBorder="1" applyAlignment="1">
      <alignment vertical="top" wrapText="1"/>
      <protection/>
    </xf>
    <xf numFmtId="0" fontId="16" fillId="0" borderId="2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center" vertical="top" wrapText="1"/>
    </xf>
    <xf numFmtId="0" fontId="16" fillId="0" borderId="21" xfId="42" applyNumberFormat="1" applyFont="1" applyFill="1" applyBorder="1" applyAlignment="1">
      <alignment vertical="top" wrapText="1"/>
    </xf>
    <xf numFmtId="0" fontId="14" fillId="33" borderId="25" xfId="83" applyNumberFormat="1" applyFont="1" applyFill="1" applyBorder="1" applyAlignment="1">
      <alignment vertical="top" wrapText="1"/>
      <protection/>
    </xf>
    <xf numFmtId="0" fontId="14" fillId="0" borderId="25" xfId="0" applyNumberFormat="1" applyFont="1" applyFill="1" applyBorder="1" applyAlignment="1">
      <alignment vertical="top" wrapText="1"/>
    </xf>
    <xf numFmtId="0" fontId="14" fillId="0" borderId="26" xfId="0" applyNumberFormat="1" applyFont="1" applyFill="1" applyBorder="1" applyAlignment="1">
      <alignment horizontal="center" vertical="top" wrapText="1"/>
    </xf>
    <xf numFmtId="0" fontId="14" fillId="0" borderId="25" xfId="42" applyNumberFormat="1" applyFont="1" applyFill="1" applyBorder="1" applyAlignment="1">
      <alignment vertical="top" wrapText="1"/>
    </xf>
    <xf numFmtId="0" fontId="16" fillId="0" borderId="21" xfId="83" applyNumberFormat="1" applyFont="1" applyFill="1" applyBorder="1" applyAlignment="1">
      <alignment vertical="top" wrapText="1"/>
      <protection/>
    </xf>
    <xf numFmtId="0" fontId="14" fillId="0" borderId="21" xfId="42" applyNumberFormat="1" applyFont="1" applyFill="1" applyBorder="1" applyAlignment="1" quotePrefix="1">
      <alignment vertical="top" wrapText="1"/>
    </xf>
    <xf numFmtId="0" fontId="14" fillId="0" borderId="25" xfId="83" applyNumberFormat="1" applyFont="1" applyFill="1" applyBorder="1" applyAlignment="1">
      <alignment vertical="top" wrapText="1"/>
      <protection/>
    </xf>
    <xf numFmtId="0" fontId="14" fillId="0" borderId="27" xfId="68" applyNumberFormat="1" applyFont="1" applyFill="1" applyBorder="1" applyAlignment="1">
      <alignment horizontal="right" vertical="top" wrapText="1"/>
      <protection/>
    </xf>
    <xf numFmtId="0" fontId="14" fillId="0" borderId="27" xfId="68" applyNumberFormat="1" applyFont="1" applyFill="1" applyBorder="1" applyAlignment="1">
      <alignment vertical="top" wrapText="1"/>
      <protection/>
    </xf>
    <xf numFmtId="0" fontId="14" fillId="0" borderId="28" xfId="68" applyNumberFormat="1" applyFont="1" applyFill="1" applyBorder="1" applyAlignment="1">
      <alignment horizontal="center" vertical="top" wrapText="1"/>
      <protection/>
    </xf>
    <xf numFmtId="0" fontId="14" fillId="0" borderId="27" xfId="42" applyNumberFormat="1" applyFont="1" applyFill="1" applyBorder="1" applyAlignment="1">
      <alignment vertical="top" wrapText="1"/>
    </xf>
    <xf numFmtId="0" fontId="14" fillId="0" borderId="29" xfId="42" applyNumberFormat="1" applyFont="1" applyFill="1" applyBorder="1" applyAlignment="1">
      <alignment vertical="top" wrapText="1"/>
    </xf>
    <xf numFmtId="0" fontId="14" fillId="0" borderId="14" xfId="83" applyNumberFormat="1" applyFont="1" applyFill="1" applyBorder="1" applyAlignment="1">
      <alignment vertical="top" wrapText="1"/>
      <protection/>
    </xf>
    <xf numFmtId="0" fontId="81" fillId="13" borderId="30" xfId="0" applyNumberFormat="1" applyFont="1" applyFill="1" applyBorder="1" applyAlignment="1">
      <alignment horizontal="left" vertical="top" wrapText="1"/>
    </xf>
    <xf numFmtId="0" fontId="82" fillId="0" borderId="31" xfId="0" applyNumberFormat="1" applyFont="1" applyFill="1" applyBorder="1" applyAlignment="1">
      <alignment horizontal="center" vertical="top" wrapText="1"/>
    </xf>
    <xf numFmtId="0" fontId="82" fillId="0" borderId="32" xfId="42" applyNumberFormat="1" applyFont="1" applyFill="1" applyBorder="1" applyAlignment="1">
      <alignment vertical="top" wrapText="1"/>
    </xf>
    <xf numFmtId="0" fontId="83" fillId="0" borderId="21" xfId="0" applyNumberFormat="1" applyFont="1" applyFill="1" applyBorder="1" applyAlignment="1">
      <alignment vertical="top" wrapText="1"/>
    </xf>
    <xf numFmtId="0" fontId="13" fillId="0" borderId="22" xfId="0" applyNumberFormat="1" applyFont="1" applyFill="1" applyBorder="1" applyAlignment="1">
      <alignment horizontal="center" vertical="top" wrapText="1"/>
    </xf>
    <xf numFmtId="0" fontId="13" fillId="0" borderId="25" xfId="0" applyNumberFormat="1" applyFont="1" applyFill="1" applyBorder="1" applyAlignment="1">
      <alignment vertical="top" wrapText="1"/>
    </xf>
    <xf numFmtId="0" fontId="84" fillId="0" borderId="11" xfId="0" applyNumberFormat="1" applyFont="1" applyFill="1" applyBorder="1" applyAlignment="1">
      <alignment vertical="top" wrapText="1"/>
    </xf>
    <xf numFmtId="0" fontId="14" fillId="0" borderId="0" xfId="42" applyNumberFormat="1" applyFont="1" applyFill="1" applyBorder="1" applyAlignment="1">
      <alignment vertical="top" wrapText="1"/>
    </xf>
    <xf numFmtId="0" fontId="85" fillId="33" borderId="30" xfId="0" applyNumberFormat="1" applyFont="1" applyFill="1" applyBorder="1" applyAlignment="1">
      <alignment vertical="top" wrapText="1"/>
    </xf>
    <xf numFmtId="0" fontId="86" fillId="0" borderId="33" xfId="0" applyNumberFormat="1" applyFont="1" applyFill="1" applyBorder="1" applyAlignment="1">
      <alignment vertical="top" wrapText="1"/>
    </xf>
    <xf numFmtId="0" fontId="82" fillId="0" borderId="34" xfId="0" applyNumberFormat="1" applyFont="1" applyFill="1" applyBorder="1" applyAlignment="1">
      <alignment horizontal="center" vertical="top" wrapText="1"/>
    </xf>
    <xf numFmtId="0" fontId="82" fillId="0" borderId="0" xfId="42" applyNumberFormat="1" applyFont="1" applyFill="1" applyBorder="1" applyAlignment="1">
      <alignment vertical="top" wrapText="1"/>
    </xf>
    <xf numFmtId="0" fontId="85" fillId="33" borderId="35" xfId="0" applyNumberFormat="1" applyFont="1" applyFill="1" applyBorder="1" applyAlignment="1">
      <alignment vertical="top" wrapText="1"/>
    </xf>
    <xf numFmtId="0" fontId="87" fillId="0" borderId="36" xfId="0" applyNumberFormat="1" applyFont="1" applyFill="1" applyBorder="1" applyAlignment="1">
      <alignment vertical="top" wrapText="1"/>
    </xf>
    <xf numFmtId="0" fontId="88" fillId="0" borderId="37" xfId="0" applyNumberFormat="1" applyFont="1" applyFill="1" applyBorder="1" applyAlignment="1">
      <alignment horizontal="center" vertical="top" wrapText="1"/>
    </xf>
    <xf numFmtId="0" fontId="80" fillId="0" borderId="38" xfId="42" applyNumberFormat="1" applyFont="1" applyFill="1" applyBorder="1" applyAlignment="1">
      <alignment vertical="top" wrapText="1"/>
    </xf>
    <xf numFmtId="0" fontId="82" fillId="0" borderId="36" xfId="0" applyNumberFormat="1" applyFont="1" applyFill="1" applyBorder="1" applyAlignment="1">
      <alignment vertical="top" wrapText="1"/>
    </xf>
    <xf numFmtId="0" fontId="82" fillId="0" borderId="37" xfId="0" applyNumberFormat="1" applyFont="1" applyFill="1" applyBorder="1" applyAlignment="1">
      <alignment horizontal="center" vertical="top" wrapText="1"/>
    </xf>
    <xf numFmtId="0" fontId="82" fillId="0" borderId="36" xfId="42" applyNumberFormat="1" applyFont="1" applyFill="1" applyBorder="1" applyAlignment="1">
      <alignment vertical="top" wrapText="1"/>
    </xf>
    <xf numFmtId="0" fontId="85" fillId="0" borderId="35" xfId="0" applyNumberFormat="1" applyFont="1" applyFill="1" applyBorder="1" applyAlignment="1">
      <alignment vertical="top" wrapText="1"/>
    </xf>
    <xf numFmtId="0" fontId="14" fillId="0" borderId="36" xfId="42" applyNumberFormat="1" applyFont="1" applyFill="1" applyBorder="1" applyAlignment="1">
      <alignment vertical="top" wrapText="1"/>
    </xf>
    <xf numFmtId="0" fontId="14" fillId="0" borderId="39" xfId="42" applyNumberFormat="1" applyFont="1" applyFill="1" applyBorder="1" applyAlignment="1">
      <alignment vertical="top" wrapText="1"/>
    </xf>
    <xf numFmtId="0" fontId="89" fillId="0" borderId="36" xfId="0" applyNumberFormat="1" applyFont="1" applyFill="1" applyBorder="1" applyAlignment="1">
      <alignment vertical="top" wrapText="1"/>
    </xf>
    <xf numFmtId="0" fontId="89" fillId="0" borderId="37" xfId="0" applyNumberFormat="1" applyFont="1" applyFill="1" applyBorder="1" applyAlignment="1">
      <alignment horizontal="center" vertical="top" wrapText="1"/>
    </xf>
    <xf numFmtId="0" fontId="89" fillId="0" borderId="36" xfId="42" applyNumberFormat="1" applyFont="1" applyFill="1" applyBorder="1" applyAlignment="1">
      <alignment vertical="top" wrapText="1"/>
    </xf>
    <xf numFmtId="0" fontId="16" fillId="0" borderId="36" xfId="42" applyNumberFormat="1" applyFont="1" applyFill="1" applyBorder="1" applyAlignment="1">
      <alignment vertical="top" wrapText="1"/>
    </xf>
    <xf numFmtId="0" fontId="85" fillId="33" borderId="40" xfId="0" applyNumberFormat="1" applyFont="1" applyFill="1" applyBorder="1" applyAlignment="1">
      <alignment vertical="top" wrapText="1"/>
    </xf>
    <xf numFmtId="0" fontId="82" fillId="0" borderId="41" xfId="0" applyNumberFormat="1" applyFont="1" applyFill="1" applyBorder="1" applyAlignment="1">
      <alignment vertical="top" wrapText="1"/>
    </xf>
    <xf numFmtId="0" fontId="90" fillId="0" borderId="42" xfId="0" applyNumberFormat="1" applyFont="1" applyFill="1" applyBorder="1" applyAlignment="1">
      <alignment horizontal="center" vertical="top" wrapText="1"/>
    </xf>
    <xf numFmtId="0" fontId="82" fillId="0" borderId="41" xfId="42" applyNumberFormat="1" applyFont="1" applyFill="1" applyBorder="1" applyAlignment="1">
      <alignment vertical="top" wrapText="1"/>
    </xf>
    <xf numFmtId="0" fontId="85" fillId="33" borderId="43" xfId="0" applyNumberFormat="1" applyFont="1" applyFill="1" applyBorder="1" applyAlignment="1">
      <alignment vertical="top" wrapText="1"/>
    </xf>
    <xf numFmtId="0" fontId="82" fillId="0" borderId="44" xfId="0" applyNumberFormat="1" applyFont="1" applyFill="1" applyBorder="1" applyAlignment="1">
      <alignment vertical="top" wrapText="1"/>
    </xf>
    <xf numFmtId="0" fontId="82" fillId="0" borderId="44" xfId="42" applyNumberFormat="1" applyFont="1" applyFill="1" applyBorder="1" applyAlignment="1">
      <alignment vertical="top" wrapText="1"/>
    </xf>
    <xf numFmtId="0" fontId="90" fillId="0" borderId="37" xfId="0" applyNumberFormat="1" applyFont="1" applyFill="1" applyBorder="1" applyAlignment="1">
      <alignment horizontal="center" vertical="top" wrapText="1"/>
    </xf>
    <xf numFmtId="0" fontId="6" fillId="0" borderId="0" xfId="68" applyNumberFormat="1" applyFont="1" applyFill="1" applyBorder="1" applyAlignment="1">
      <alignment vertical="top"/>
      <protection/>
    </xf>
    <xf numFmtId="0" fontId="87" fillId="34" borderId="36" xfId="0" applyNumberFormat="1" applyFont="1" applyFill="1" applyBorder="1" applyAlignment="1">
      <alignment vertical="top" wrapText="1"/>
    </xf>
    <xf numFmtId="0" fontId="80" fillId="0" borderId="36" xfId="0" applyNumberFormat="1" applyFont="1" applyFill="1" applyBorder="1" applyAlignment="1">
      <alignment vertical="top" wrapText="1"/>
    </xf>
    <xf numFmtId="0" fontId="80" fillId="0" borderId="37" xfId="0" applyNumberFormat="1" applyFont="1" applyFill="1" applyBorder="1" applyAlignment="1">
      <alignment horizontal="center" vertical="top" wrapText="1"/>
    </xf>
    <xf numFmtId="0" fontId="80" fillId="0" borderId="36" xfId="42" applyNumberFormat="1" applyFont="1" applyFill="1" applyBorder="1" applyAlignment="1">
      <alignment vertical="top" wrapText="1"/>
    </xf>
    <xf numFmtId="0" fontId="85" fillId="0" borderId="43" xfId="0" applyNumberFormat="1" applyFont="1" applyFill="1" applyBorder="1" applyAlignment="1">
      <alignment vertical="top" wrapText="1"/>
    </xf>
    <xf numFmtId="0" fontId="82" fillId="0" borderId="45" xfId="0" applyNumberFormat="1" applyFont="1" applyFill="1" applyBorder="1" applyAlignment="1">
      <alignment horizontal="center" vertical="top" wrapText="1"/>
    </xf>
    <xf numFmtId="0" fontId="14" fillId="0" borderId="44" xfId="42" applyNumberFormat="1" applyFont="1" applyFill="1" applyBorder="1" applyAlignment="1">
      <alignment vertical="top" wrapText="1"/>
    </xf>
    <xf numFmtId="0" fontId="91" fillId="0" borderId="37" xfId="0" applyNumberFormat="1" applyFont="1" applyFill="1" applyBorder="1" applyAlignment="1">
      <alignment horizontal="center" vertical="top" wrapText="1"/>
    </xf>
    <xf numFmtId="0" fontId="86" fillId="0" borderId="36" xfId="0" applyNumberFormat="1" applyFont="1" applyFill="1" applyBorder="1" applyAlignment="1">
      <alignment vertical="top" wrapText="1"/>
    </xf>
    <xf numFmtId="0" fontId="86" fillId="0" borderId="37" xfId="0" applyNumberFormat="1" applyFont="1" applyFill="1" applyBorder="1" applyAlignment="1">
      <alignment horizontal="center" vertical="top" wrapText="1"/>
    </xf>
    <xf numFmtId="0" fontId="82" fillId="0" borderId="21" xfId="42" applyNumberFormat="1" applyFont="1" applyFill="1" applyBorder="1" applyAlignment="1">
      <alignment vertical="top" wrapText="1"/>
    </xf>
    <xf numFmtId="0" fontId="82" fillId="0" borderId="38" xfId="42" applyNumberFormat="1" applyFont="1" applyFill="1" applyBorder="1" applyAlignment="1">
      <alignment vertical="top" wrapText="1"/>
    </xf>
    <xf numFmtId="0" fontId="92" fillId="0" borderId="0" xfId="68" applyNumberFormat="1" applyFont="1" applyBorder="1" applyAlignment="1">
      <alignment vertical="top"/>
      <protection/>
    </xf>
    <xf numFmtId="0" fontId="85" fillId="0" borderId="40" xfId="0" applyNumberFormat="1" applyFont="1" applyFill="1" applyBorder="1" applyAlignment="1">
      <alignment vertical="top" wrapText="1"/>
    </xf>
    <xf numFmtId="0" fontId="80" fillId="0" borderId="44" xfId="0" applyNumberFormat="1" applyFont="1" applyFill="1" applyBorder="1" applyAlignment="1">
      <alignment vertical="top" wrapText="1"/>
    </xf>
    <xf numFmtId="0" fontId="80" fillId="0" borderId="45" xfId="0" applyNumberFormat="1" applyFont="1" applyFill="1" applyBorder="1" applyAlignment="1">
      <alignment horizontal="center" vertical="top" wrapText="1"/>
    </xf>
    <xf numFmtId="0" fontId="80" fillId="0" borderId="44" xfId="42" applyNumberFormat="1" applyFont="1" applyFill="1" applyBorder="1" applyAlignment="1">
      <alignment vertical="top" wrapText="1"/>
    </xf>
    <xf numFmtId="0" fontId="82" fillId="34" borderId="36" xfId="0" applyNumberFormat="1" applyFont="1" applyFill="1" applyBorder="1" applyAlignment="1">
      <alignment vertical="top" wrapText="1"/>
    </xf>
    <xf numFmtId="0" fontId="82" fillId="0" borderId="37" xfId="0" applyNumberFormat="1" applyFont="1" applyFill="1" applyBorder="1" applyAlignment="1">
      <alignment vertical="top" wrapText="1"/>
    </xf>
    <xf numFmtId="0" fontId="14" fillId="0" borderId="36" xfId="0" applyNumberFormat="1" applyFont="1" applyFill="1" applyBorder="1" applyAlignment="1">
      <alignment vertical="top" wrapText="1"/>
    </xf>
    <xf numFmtId="0" fontId="14" fillId="0" borderId="37" xfId="0" applyNumberFormat="1" applyFont="1" applyFill="1" applyBorder="1" applyAlignment="1">
      <alignment horizontal="center" vertical="top" wrapText="1"/>
    </xf>
    <xf numFmtId="0" fontId="82" fillId="0" borderId="36" xfId="0" applyNumberFormat="1" applyFont="1" applyFill="1" applyBorder="1" applyAlignment="1" quotePrefix="1">
      <alignment vertical="top" wrapText="1"/>
    </xf>
    <xf numFmtId="0" fontId="14" fillId="34" borderId="36" xfId="42" applyNumberFormat="1" applyFont="1" applyFill="1" applyBorder="1" applyAlignment="1">
      <alignment vertical="top" wrapText="1"/>
    </xf>
    <xf numFmtId="0" fontId="82" fillId="0" borderId="46" xfId="0" applyNumberFormat="1" applyFont="1" applyFill="1" applyBorder="1" applyAlignment="1">
      <alignment vertical="top" wrapText="1"/>
    </xf>
    <xf numFmtId="0" fontId="82" fillId="0" borderId="47" xfId="0" applyNumberFormat="1" applyFont="1" applyFill="1" applyBorder="1" applyAlignment="1">
      <alignment horizontal="center" vertical="top" wrapText="1"/>
    </xf>
    <xf numFmtId="0" fontId="82" fillId="0" borderId="48" xfId="0" applyNumberFormat="1" applyFont="1" applyFill="1" applyBorder="1" applyAlignment="1">
      <alignment vertical="top" wrapText="1"/>
    </xf>
    <xf numFmtId="0" fontId="82" fillId="0" borderId="49" xfId="0" applyNumberFormat="1" applyFont="1" applyFill="1" applyBorder="1" applyAlignment="1">
      <alignment horizontal="center" vertical="top" wrapText="1"/>
    </xf>
    <xf numFmtId="0" fontId="82" fillId="0" borderId="48" xfId="42" applyNumberFormat="1" applyFont="1" applyFill="1" applyBorder="1" applyAlignment="1">
      <alignment vertical="top" wrapText="1"/>
    </xf>
    <xf numFmtId="0" fontId="14" fillId="0" borderId="48" xfId="42" applyNumberFormat="1" applyFont="1" applyFill="1" applyBorder="1" applyAlignment="1">
      <alignment vertical="top" wrapText="1"/>
    </xf>
    <xf numFmtId="0" fontId="82" fillId="0" borderId="42" xfId="0" applyNumberFormat="1" applyFont="1" applyFill="1" applyBorder="1" applyAlignment="1">
      <alignment horizontal="center" vertical="top" wrapText="1"/>
    </xf>
    <xf numFmtId="0" fontId="14" fillId="0" borderId="41" xfId="42" applyNumberFormat="1" applyFont="1" applyFill="1" applyBorder="1" applyAlignment="1">
      <alignment vertical="top" wrapText="1"/>
    </xf>
    <xf numFmtId="0" fontId="85" fillId="0" borderId="29" xfId="0" applyNumberFormat="1" applyFont="1" applyFill="1" applyBorder="1" applyAlignment="1">
      <alignment vertical="top" wrapText="1"/>
    </xf>
    <xf numFmtId="0" fontId="87" fillId="0" borderId="50" xfId="0" applyNumberFormat="1" applyFont="1" applyFill="1" applyBorder="1" applyAlignment="1">
      <alignment vertical="top" wrapText="1"/>
    </xf>
    <xf numFmtId="0" fontId="80" fillId="0" borderId="51" xfId="0" applyNumberFormat="1" applyFont="1" applyFill="1" applyBorder="1" applyAlignment="1">
      <alignment horizontal="center" vertical="top" wrapText="1"/>
    </xf>
    <xf numFmtId="0" fontId="80" fillId="0" borderId="50" xfId="42" applyNumberFormat="1" applyFont="1" applyFill="1" applyBorder="1" applyAlignment="1">
      <alignment vertical="top" wrapText="1"/>
    </xf>
    <xf numFmtId="0" fontId="85" fillId="0" borderId="52" xfId="0" applyNumberFormat="1" applyFont="1" applyFill="1" applyBorder="1" applyAlignment="1">
      <alignment vertical="top" wrapText="1"/>
    </xf>
    <xf numFmtId="0" fontId="86" fillId="13" borderId="30" xfId="0" applyNumberFormat="1" applyFont="1" applyFill="1" applyBorder="1" applyAlignment="1">
      <alignment horizontal="left" vertical="top" wrapText="1"/>
    </xf>
    <xf numFmtId="0" fontId="86" fillId="0" borderId="35" xfId="0" applyNumberFormat="1" applyFont="1" applyFill="1" applyBorder="1" applyAlignment="1">
      <alignment vertical="top" wrapText="1"/>
    </xf>
    <xf numFmtId="0" fontId="82" fillId="0" borderId="53" xfId="0" applyNumberFormat="1" applyFont="1" applyFill="1" applyBorder="1" applyAlignment="1">
      <alignment horizontal="center" vertical="top" wrapText="1"/>
    </xf>
    <xf numFmtId="0" fontId="82" fillId="0" borderId="54" xfId="42" applyNumberFormat="1" applyFont="1" applyFill="1" applyBorder="1" applyAlignment="1">
      <alignment vertical="top" wrapText="1"/>
    </xf>
    <xf numFmtId="0" fontId="14" fillId="0" borderId="55" xfId="42" applyNumberFormat="1" applyFont="1" applyFill="1" applyBorder="1" applyAlignment="1">
      <alignment vertical="top" wrapText="1"/>
    </xf>
    <xf numFmtId="0" fontId="93" fillId="0" borderId="21" xfId="42" applyNumberFormat="1" applyFont="1" applyFill="1" applyBorder="1" applyAlignment="1">
      <alignment vertical="top" wrapText="1"/>
    </xf>
    <xf numFmtId="0" fontId="14" fillId="33" borderId="21" xfId="0" applyNumberFormat="1" applyFont="1" applyFill="1" applyBorder="1" applyAlignment="1">
      <alignment vertical="top" wrapText="1"/>
    </xf>
    <xf numFmtId="0" fontId="14" fillId="0" borderId="21" xfId="0" applyNumberFormat="1" applyFont="1" applyFill="1" applyBorder="1" applyAlignment="1">
      <alignment horizontal="left" vertical="top" wrapText="1"/>
    </xf>
    <xf numFmtId="0" fontId="14" fillId="0" borderId="38" xfId="42" applyNumberFormat="1" applyFont="1" applyFill="1" applyBorder="1" applyAlignment="1">
      <alignment vertical="top" wrapText="1"/>
    </xf>
    <xf numFmtId="0" fontId="14" fillId="0" borderId="56" xfId="0" applyNumberFormat="1" applyFont="1" applyFill="1" applyBorder="1" applyAlignment="1">
      <alignment vertical="top" wrapText="1"/>
    </xf>
    <xf numFmtId="0" fontId="85" fillId="33" borderId="57" xfId="0" applyNumberFormat="1" applyFont="1" applyFill="1" applyBorder="1" applyAlignment="1">
      <alignment vertical="top" wrapText="1"/>
    </xf>
    <xf numFmtId="0" fontId="86" fillId="0" borderId="30" xfId="0" applyNumberFormat="1" applyFont="1" applyFill="1" applyBorder="1" applyAlignment="1">
      <alignment vertical="top" wrapText="1"/>
    </xf>
    <xf numFmtId="0" fontId="82" fillId="0" borderId="58" xfId="42" applyNumberFormat="1" applyFont="1" applyFill="1" applyBorder="1" applyAlignment="1">
      <alignment vertical="top" wrapText="1"/>
    </xf>
    <xf numFmtId="0" fontId="14" fillId="0" borderId="32" xfId="42" applyNumberFormat="1" applyFont="1" applyFill="1" applyBorder="1" applyAlignment="1">
      <alignment vertical="top" wrapText="1"/>
    </xf>
    <xf numFmtId="0" fontId="85" fillId="33" borderId="59" xfId="0" applyNumberFormat="1" applyFont="1" applyFill="1" applyBorder="1" applyAlignment="1">
      <alignment vertical="top" wrapText="1"/>
    </xf>
    <xf numFmtId="0" fontId="86" fillId="0" borderId="60" xfId="0" applyNumberFormat="1" applyFont="1" applyFill="1" applyBorder="1" applyAlignment="1">
      <alignment vertical="top" wrapText="1"/>
    </xf>
    <xf numFmtId="0" fontId="82" fillId="0" borderId="61" xfId="0" applyNumberFormat="1" applyFont="1" applyFill="1" applyBorder="1" applyAlignment="1">
      <alignment horizontal="center" vertical="top" wrapText="1"/>
    </xf>
    <xf numFmtId="0" fontId="82" fillId="0" borderId="62" xfId="42" applyNumberFormat="1" applyFont="1" applyFill="1" applyBorder="1" applyAlignment="1">
      <alignment vertical="top" wrapText="1"/>
    </xf>
    <xf numFmtId="0" fontId="14" fillId="0" borderId="63" xfId="42" applyNumberFormat="1" applyFont="1" applyFill="1" applyBorder="1" applyAlignment="1">
      <alignment vertical="top" wrapText="1"/>
    </xf>
    <xf numFmtId="0" fontId="85" fillId="33" borderId="21" xfId="0" applyNumberFormat="1" applyFont="1" applyFill="1" applyBorder="1" applyAlignment="1">
      <alignment vertical="top" wrapText="1"/>
    </xf>
    <xf numFmtId="0" fontId="80" fillId="0" borderId="35" xfId="0" applyNumberFormat="1" applyFont="1" applyFill="1" applyBorder="1" applyAlignment="1">
      <alignment vertical="top" wrapText="1"/>
    </xf>
    <xf numFmtId="0" fontId="91" fillId="0" borderId="22" xfId="0" applyNumberFormat="1" applyFont="1" applyFill="1" applyBorder="1" applyAlignment="1">
      <alignment horizontal="center" vertical="top" wrapText="1"/>
    </xf>
    <xf numFmtId="0" fontId="80" fillId="0" borderId="55" xfId="42" applyNumberFormat="1" applyFont="1" applyFill="1" applyBorder="1" applyAlignment="1">
      <alignment vertical="top" wrapText="1"/>
    </xf>
    <xf numFmtId="0" fontId="94" fillId="0" borderId="43" xfId="68" applyNumberFormat="1" applyFont="1" applyFill="1" applyBorder="1" applyAlignment="1">
      <alignment vertical="top" wrapText="1"/>
      <protection/>
    </xf>
    <xf numFmtId="0" fontId="82" fillId="0" borderId="43" xfId="0" applyNumberFormat="1" applyFont="1" applyFill="1" applyBorder="1" applyAlignment="1">
      <alignment vertical="top" wrapText="1"/>
    </xf>
    <xf numFmtId="0" fontId="82" fillId="0" borderId="26" xfId="0" applyNumberFormat="1" applyFont="1" applyFill="1" applyBorder="1" applyAlignment="1">
      <alignment horizontal="center" vertical="top" wrapText="1"/>
    </xf>
    <xf numFmtId="0" fontId="82" fillId="0" borderId="25" xfId="42" applyNumberFormat="1" applyFont="1" applyFill="1" applyBorder="1" applyAlignment="1">
      <alignment vertical="top" wrapText="1"/>
    </xf>
    <xf numFmtId="0" fontId="14" fillId="0" borderId="64" xfId="42" applyNumberFormat="1" applyFont="1" applyFill="1" applyBorder="1" applyAlignment="1">
      <alignment vertical="top" wrapText="1"/>
    </xf>
    <xf numFmtId="0" fontId="82" fillId="0" borderId="35" xfId="0" applyNumberFormat="1" applyFont="1" applyFill="1" applyBorder="1" applyAlignment="1">
      <alignment vertical="top" wrapText="1"/>
    </xf>
    <xf numFmtId="0" fontId="82" fillId="0" borderId="22" xfId="0" applyNumberFormat="1" applyFont="1" applyFill="1" applyBorder="1" applyAlignment="1">
      <alignment horizontal="center" vertical="top" wrapText="1"/>
    </xf>
    <xf numFmtId="0" fontId="94" fillId="0" borderId="35" xfId="0" applyNumberFormat="1" applyFont="1" applyFill="1" applyBorder="1" applyAlignment="1">
      <alignment vertical="top" wrapText="1"/>
    </xf>
    <xf numFmtId="0" fontId="94" fillId="0" borderId="21" xfId="0" applyNumberFormat="1" applyFont="1" applyFill="1" applyBorder="1" applyAlignment="1">
      <alignment vertical="top" wrapText="1"/>
    </xf>
    <xf numFmtId="0" fontId="94" fillId="33" borderId="43" xfId="0" applyNumberFormat="1" applyFont="1" applyFill="1" applyBorder="1" applyAlignment="1">
      <alignment vertical="top" wrapText="1"/>
    </xf>
    <xf numFmtId="0" fontId="80" fillId="0" borderId="43" xfId="0" applyNumberFormat="1" applyFont="1" applyFill="1" applyBorder="1" applyAlignment="1">
      <alignment vertical="top" wrapText="1"/>
    </xf>
    <xf numFmtId="0" fontId="80" fillId="0" borderId="26" xfId="0" applyNumberFormat="1" applyFont="1" applyFill="1" applyBorder="1" applyAlignment="1">
      <alignment horizontal="center" vertical="top" wrapText="1"/>
    </xf>
    <xf numFmtId="0" fontId="80" fillId="0" borderId="25" xfId="42" applyNumberFormat="1" applyFont="1" applyFill="1" applyBorder="1" applyAlignment="1">
      <alignment vertical="top" wrapText="1"/>
    </xf>
    <xf numFmtId="0" fontId="94" fillId="33" borderId="35" xfId="0" applyNumberFormat="1" applyFont="1" applyFill="1" applyBorder="1" applyAlignment="1">
      <alignment vertical="top" wrapText="1"/>
    </xf>
    <xf numFmtId="0" fontId="87" fillId="0" borderId="35" xfId="0" applyNumberFormat="1" applyFont="1" applyFill="1" applyBorder="1" applyAlignment="1">
      <alignment vertical="top" wrapText="1"/>
    </xf>
    <xf numFmtId="0" fontId="94" fillId="0" borderId="65" xfId="0" applyNumberFormat="1" applyFont="1" applyFill="1" applyBorder="1" applyAlignment="1">
      <alignment vertical="top" wrapText="1"/>
    </xf>
    <xf numFmtId="0" fontId="82" fillId="0" borderId="65" xfId="0" applyNumberFormat="1" applyFont="1" applyFill="1" applyBorder="1" applyAlignment="1">
      <alignment vertical="top" wrapText="1"/>
    </xf>
    <xf numFmtId="0" fontId="82" fillId="0" borderId="66" xfId="0" applyNumberFormat="1" applyFont="1" applyFill="1" applyBorder="1" applyAlignment="1">
      <alignment horizontal="center" vertical="top" wrapText="1"/>
    </xf>
    <xf numFmtId="0" fontId="82" fillId="0" borderId="67" xfId="42" applyNumberFormat="1" applyFont="1" applyFill="1" applyBorder="1" applyAlignment="1">
      <alignment vertical="top" wrapText="1"/>
    </xf>
    <xf numFmtId="0" fontId="14" fillId="0" borderId="68" xfId="42" applyNumberFormat="1" applyFont="1" applyFill="1" applyBorder="1" applyAlignment="1">
      <alignment vertical="top" wrapText="1"/>
    </xf>
    <xf numFmtId="0" fontId="14" fillId="0" borderId="69" xfId="42" applyNumberFormat="1" applyFont="1" applyFill="1" applyBorder="1" applyAlignment="1">
      <alignment vertical="top" wrapText="1"/>
    </xf>
    <xf numFmtId="0" fontId="94" fillId="0" borderId="43" xfId="0" applyNumberFormat="1" applyFont="1" applyFill="1" applyBorder="1" applyAlignment="1">
      <alignment vertical="top" wrapText="1"/>
    </xf>
    <xf numFmtId="0" fontId="82" fillId="0" borderId="43" xfId="0" applyNumberFormat="1" applyFont="1" applyFill="1" applyBorder="1" applyAlignment="1" quotePrefix="1">
      <alignment vertical="top" wrapText="1"/>
    </xf>
    <xf numFmtId="0" fontId="82" fillId="0" borderId="35" xfId="0" applyNumberFormat="1" applyFont="1" applyFill="1" applyBorder="1" applyAlignment="1" quotePrefix="1">
      <alignment vertical="top" wrapText="1"/>
    </xf>
    <xf numFmtId="0" fontId="95" fillId="0" borderId="43" xfId="0" applyNumberFormat="1" applyFont="1" applyFill="1" applyBorder="1" applyAlignment="1">
      <alignment vertical="top" wrapText="1"/>
    </xf>
    <xf numFmtId="0" fontId="14" fillId="0" borderId="29" xfId="68" applyNumberFormat="1" applyFont="1" applyFill="1" applyBorder="1" applyAlignment="1">
      <alignment horizontal="right" vertical="top" wrapText="1"/>
      <protection/>
    </xf>
    <xf numFmtId="0" fontId="82" fillId="0" borderId="29" xfId="0" applyNumberFormat="1" applyFont="1" applyFill="1" applyBorder="1" applyAlignment="1" quotePrefix="1">
      <alignment vertical="top" wrapText="1"/>
    </xf>
    <xf numFmtId="0" fontId="13" fillId="33" borderId="70" xfId="0" applyNumberFormat="1" applyFont="1" applyFill="1" applyBorder="1" applyAlignment="1">
      <alignment vertical="top" wrapText="1"/>
    </xf>
    <xf numFmtId="0" fontId="7" fillId="0" borderId="24" xfId="68" applyFont="1" applyBorder="1" applyAlignment="1">
      <alignment horizontal="center" vertical="center"/>
      <protection/>
    </xf>
    <xf numFmtId="0" fontId="7" fillId="0" borderId="24" xfId="68" applyFont="1" applyBorder="1" applyAlignment="1">
      <alignment vertical="center"/>
      <protection/>
    </xf>
    <xf numFmtId="0" fontId="8" fillId="0" borderId="24" xfId="68" applyFont="1" applyBorder="1" applyAlignment="1">
      <alignment vertical="center"/>
      <protection/>
    </xf>
    <xf numFmtId="0" fontId="82" fillId="0" borderId="56" xfId="42" applyNumberFormat="1" applyFont="1" applyFill="1" applyBorder="1" applyAlignment="1">
      <alignment vertical="top" wrapText="1"/>
    </xf>
    <xf numFmtId="0" fontId="82" fillId="0" borderId="71" xfId="42" applyNumberFormat="1" applyFont="1" applyFill="1" applyBorder="1" applyAlignment="1">
      <alignment vertical="top" wrapText="1"/>
    </xf>
    <xf numFmtId="0" fontId="82" fillId="0" borderId="18" xfId="42" applyNumberFormat="1" applyFont="1" applyFill="1" applyBorder="1" applyAlignment="1">
      <alignment vertical="top" wrapText="1"/>
    </xf>
    <xf numFmtId="3" fontId="14" fillId="0" borderId="19" xfId="42" applyNumberFormat="1" applyFont="1" applyFill="1" applyBorder="1" applyAlignment="1">
      <alignment vertical="top" wrapText="1"/>
    </xf>
    <xf numFmtId="0" fontId="14" fillId="0" borderId="72" xfId="42" applyNumberFormat="1" applyFont="1" applyFill="1" applyBorder="1" applyAlignment="1">
      <alignment vertical="top" wrapText="1"/>
    </xf>
    <xf numFmtId="0" fontId="7" fillId="4" borderId="11" xfId="68" applyFont="1" applyFill="1" applyBorder="1" applyAlignment="1">
      <alignment horizontal="center" vertical="center"/>
      <protection/>
    </xf>
    <xf numFmtId="0" fontId="7" fillId="4" borderId="12" xfId="68" applyFont="1" applyFill="1" applyBorder="1" applyAlignment="1">
      <alignment horizontal="center"/>
      <protection/>
    </xf>
    <xf numFmtId="0" fontId="14" fillId="4" borderId="21" xfId="42" applyNumberFormat="1" applyFont="1" applyFill="1" applyBorder="1" applyAlignment="1">
      <alignment vertical="top" wrapText="1"/>
    </xf>
    <xf numFmtId="0" fontId="80" fillId="4" borderId="21" xfId="42" applyNumberFormat="1" applyFont="1" applyFill="1" applyBorder="1" applyAlignment="1">
      <alignment vertical="top" wrapText="1"/>
    </xf>
    <xf numFmtId="0" fontId="14" fillId="4" borderId="25" xfId="42" applyNumberFormat="1" applyFont="1" applyFill="1" applyBorder="1" applyAlignment="1">
      <alignment vertical="top" wrapText="1"/>
    </xf>
    <xf numFmtId="0" fontId="16" fillId="4" borderId="21" xfId="42" applyNumberFormat="1" applyFont="1" applyFill="1" applyBorder="1" applyAlignment="1">
      <alignment vertical="top" wrapText="1"/>
    </xf>
    <xf numFmtId="0" fontId="14" fillId="4" borderId="21" xfId="42" applyNumberFormat="1" applyFont="1" applyFill="1" applyBorder="1" applyAlignment="1" quotePrefix="1">
      <alignment vertical="top" wrapText="1"/>
    </xf>
    <xf numFmtId="0" fontId="14" fillId="4" borderId="27" xfId="42" applyNumberFormat="1" applyFont="1" applyFill="1" applyBorder="1" applyAlignment="1">
      <alignment vertical="top" wrapText="1"/>
    </xf>
    <xf numFmtId="0" fontId="14" fillId="4" borderId="35" xfId="42" applyNumberFormat="1" applyFont="1" applyFill="1" applyBorder="1" applyAlignment="1">
      <alignment vertical="top" wrapText="1"/>
    </xf>
    <xf numFmtId="0" fontId="80" fillId="4" borderId="35" xfId="42" applyNumberFormat="1" applyFont="1" applyFill="1" applyBorder="1" applyAlignment="1">
      <alignment vertical="top" wrapText="1"/>
    </xf>
    <xf numFmtId="0" fontId="14" fillId="4" borderId="43" xfId="42" applyNumberFormat="1" applyFont="1" applyFill="1" applyBorder="1" applyAlignment="1">
      <alignment vertical="top" wrapText="1"/>
    </xf>
    <xf numFmtId="0" fontId="16" fillId="4" borderId="35" xfId="42" applyNumberFormat="1" applyFont="1" applyFill="1" applyBorder="1" applyAlignment="1">
      <alignment vertical="top" wrapText="1"/>
    </xf>
    <xf numFmtId="0" fontId="14" fillId="4" borderId="35" xfId="42" applyNumberFormat="1" applyFont="1" applyFill="1" applyBorder="1" applyAlignment="1" quotePrefix="1">
      <alignment vertical="top" wrapText="1"/>
    </xf>
    <xf numFmtId="0" fontId="14" fillId="34" borderId="27" xfId="42" applyNumberFormat="1" applyFont="1" applyFill="1" applyBorder="1" applyAlignment="1">
      <alignment vertical="top" wrapText="1"/>
    </xf>
    <xf numFmtId="0" fontId="80" fillId="4" borderId="38" xfId="42" applyNumberFormat="1" applyFont="1" applyFill="1" applyBorder="1" applyAlignment="1">
      <alignment vertical="top" wrapText="1"/>
    </xf>
    <xf numFmtId="0" fontId="82" fillId="4" borderId="36" xfId="42" applyNumberFormat="1" applyFont="1" applyFill="1" applyBorder="1" applyAlignment="1">
      <alignment vertical="top" wrapText="1"/>
    </xf>
    <xf numFmtId="0" fontId="14" fillId="4" borderId="36" xfId="42" applyNumberFormat="1" applyFont="1" applyFill="1" applyBorder="1" applyAlignment="1">
      <alignment vertical="top" wrapText="1"/>
    </xf>
    <xf numFmtId="0" fontId="16" fillId="4" borderId="36" xfId="42" applyNumberFormat="1" applyFont="1" applyFill="1" applyBorder="1" applyAlignment="1">
      <alignment vertical="top" wrapText="1"/>
    </xf>
    <xf numFmtId="0" fontId="82" fillId="4" borderId="41" xfId="42" applyNumberFormat="1" applyFont="1" applyFill="1" applyBorder="1" applyAlignment="1">
      <alignment vertical="top" wrapText="1"/>
    </xf>
    <xf numFmtId="0" fontId="82" fillId="4" borderId="44" xfId="42" applyNumberFormat="1" applyFont="1" applyFill="1" applyBorder="1" applyAlignment="1">
      <alignment vertical="top" wrapText="1"/>
    </xf>
    <xf numFmtId="0" fontId="80" fillId="4" borderId="36" xfId="42" applyNumberFormat="1" applyFont="1" applyFill="1" applyBorder="1" applyAlignment="1">
      <alignment vertical="top" wrapText="1"/>
    </xf>
    <xf numFmtId="0" fontId="80" fillId="4" borderId="56" xfId="42" applyNumberFormat="1" applyFont="1" applyFill="1" applyBorder="1" applyAlignment="1">
      <alignment vertical="top" wrapText="1"/>
    </xf>
    <xf numFmtId="0" fontId="80" fillId="4" borderId="40" xfId="42" applyNumberFormat="1" applyFont="1" applyFill="1" applyBorder="1" applyAlignment="1">
      <alignment vertical="top" wrapText="1"/>
    </xf>
    <xf numFmtId="0" fontId="82" fillId="4" borderId="39" xfId="42" applyNumberFormat="1" applyFont="1" applyFill="1" applyBorder="1" applyAlignment="1">
      <alignment vertical="top" wrapText="1"/>
    </xf>
    <xf numFmtId="0" fontId="14" fillId="4" borderId="39" xfId="42" applyNumberFormat="1" applyFont="1" applyFill="1" applyBorder="1" applyAlignment="1">
      <alignment vertical="top" wrapText="1"/>
    </xf>
    <xf numFmtId="0" fontId="16" fillId="4" borderId="39" xfId="42" applyNumberFormat="1" applyFont="1" applyFill="1" applyBorder="1" applyAlignment="1">
      <alignment vertical="top" wrapText="1"/>
    </xf>
    <xf numFmtId="0" fontId="82" fillId="4" borderId="73" xfId="42" applyNumberFormat="1" applyFont="1" applyFill="1" applyBorder="1" applyAlignment="1">
      <alignment vertical="top" wrapText="1"/>
    </xf>
    <xf numFmtId="0" fontId="82" fillId="4" borderId="74" xfId="42" applyNumberFormat="1" applyFont="1" applyFill="1" applyBorder="1" applyAlignment="1">
      <alignment vertical="top" wrapText="1"/>
    </xf>
    <xf numFmtId="0" fontId="80" fillId="4" borderId="39" xfId="42" applyNumberFormat="1" applyFont="1" applyFill="1" applyBorder="1" applyAlignment="1">
      <alignment vertical="top" wrapText="1"/>
    </xf>
    <xf numFmtId="0" fontId="14" fillId="4" borderId="44" xfId="42" applyNumberFormat="1" applyFont="1" applyFill="1" applyBorder="1" applyAlignment="1">
      <alignment vertical="top" wrapText="1"/>
    </xf>
    <xf numFmtId="0" fontId="82" fillId="4" borderId="40" xfId="42" applyNumberFormat="1" applyFont="1" applyFill="1" applyBorder="1" applyAlignment="1">
      <alignment vertical="top" wrapText="1"/>
    </xf>
    <xf numFmtId="0" fontId="82" fillId="4" borderId="38" xfId="42" applyNumberFormat="1" applyFont="1" applyFill="1" applyBorder="1" applyAlignment="1">
      <alignment vertical="top" wrapText="1"/>
    </xf>
    <xf numFmtId="0" fontId="92" fillId="4" borderId="21" xfId="68" applyNumberFormat="1" applyFont="1" applyFill="1" applyBorder="1" applyAlignment="1">
      <alignment vertical="top"/>
      <protection/>
    </xf>
    <xf numFmtId="0" fontId="80" fillId="4" borderId="44" xfId="42" applyNumberFormat="1" applyFont="1" applyFill="1" applyBorder="1" applyAlignment="1">
      <alignment vertical="top" wrapText="1"/>
    </xf>
    <xf numFmtId="0" fontId="14" fillId="4" borderId="74" xfId="42" applyNumberFormat="1" applyFont="1" applyFill="1" applyBorder="1" applyAlignment="1">
      <alignment vertical="top" wrapText="1"/>
    </xf>
    <xf numFmtId="0" fontId="92" fillId="4" borderId="0" xfId="68" applyNumberFormat="1" applyFont="1" applyFill="1" applyBorder="1" applyAlignment="1">
      <alignment vertical="top"/>
      <protection/>
    </xf>
    <xf numFmtId="0" fontId="80" fillId="4" borderId="74" xfId="42" applyNumberFormat="1" applyFont="1" applyFill="1" applyBorder="1" applyAlignment="1">
      <alignment vertical="top" wrapText="1"/>
    </xf>
    <xf numFmtId="0" fontId="14" fillId="4" borderId="48" xfId="42" applyNumberFormat="1" applyFont="1" applyFill="1" applyBorder="1" applyAlignment="1">
      <alignment vertical="top" wrapText="1"/>
    </xf>
    <xf numFmtId="0" fontId="14" fillId="4" borderId="75" xfId="42" applyNumberFormat="1" applyFont="1" applyFill="1" applyBorder="1" applyAlignment="1">
      <alignment vertical="top" wrapText="1"/>
    </xf>
    <xf numFmtId="0" fontId="14" fillId="4" borderId="41" xfId="42" applyNumberFormat="1" applyFont="1" applyFill="1" applyBorder="1" applyAlignment="1">
      <alignment vertical="top" wrapText="1"/>
    </xf>
    <xf numFmtId="0" fontId="80" fillId="4" borderId="50" xfId="42" applyNumberFormat="1" applyFont="1" applyFill="1" applyBorder="1" applyAlignment="1">
      <alignment vertical="top" wrapText="1"/>
    </xf>
    <xf numFmtId="0" fontId="14" fillId="4" borderId="73" xfId="42" applyNumberFormat="1" applyFont="1" applyFill="1" applyBorder="1" applyAlignment="1">
      <alignment vertical="top" wrapText="1"/>
    </xf>
    <xf numFmtId="0" fontId="80" fillId="4" borderId="76" xfId="42" applyNumberFormat="1" applyFont="1" applyFill="1" applyBorder="1" applyAlignment="1">
      <alignment vertical="top" wrapText="1"/>
    </xf>
    <xf numFmtId="0" fontId="14" fillId="4" borderId="40" xfId="42" applyNumberFormat="1" applyFont="1" applyFill="1" applyBorder="1" applyAlignment="1">
      <alignment vertical="top" wrapText="1"/>
    </xf>
    <xf numFmtId="0" fontId="14" fillId="4" borderId="38" xfId="42" applyNumberFormat="1" applyFont="1" applyFill="1" applyBorder="1" applyAlignment="1">
      <alignment vertical="top" wrapText="1"/>
    </xf>
    <xf numFmtId="0" fontId="14" fillId="4" borderId="70" xfId="42" applyNumberFormat="1" applyFont="1" applyFill="1" applyBorder="1" applyAlignment="1">
      <alignment vertical="top" wrapText="1"/>
    </xf>
    <xf numFmtId="0" fontId="80" fillId="4" borderId="55" xfId="42" applyNumberFormat="1" applyFont="1" applyFill="1" applyBorder="1" applyAlignment="1">
      <alignment vertical="top" wrapText="1"/>
    </xf>
    <xf numFmtId="0" fontId="14" fillId="4" borderId="64" xfId="42" applyNumberFormat="1" applyFont="1" applyFill="1" applyBorder="1" applyAlignment="1">
      <alignment vertical="top" wrapText="1"/>
    </xf>
    <xf numFmtId="0" fontId="80" fillId="4" borderId="77" xfId="42" applyNumberFormat="1" applyFont="1" applyFill="1" applyBorder="1" applyAlignment="1">
      <alignment vertical="top" wrapText="1"/>
    </xf>
    <xf numFmtId="0" fontId="80" fillId="4" borderId="64" xfId="42" applyNumberFormat="1" applyFont="1" applyFill="1" applyBorder="1" applyAlignment="1">
      <alignment vertical="top" wrapText="1"/>
    </xf>
    <xf numFmtId="0" fontId="82" fillId="4" borderId="21" xfId="42" applyNumberFormat="1" applyFont="1" applyFill="1" applyBorder="1" applyAlignment="1">
      <alignment vertical="top" wrapText="1"/>
    </xf>
    <xf numFmtId="0" fontId="14" fillId="4" borderId="78" xfId="42" applyNumberFormat="1" applyFont="1" applyFill="1" applyBorder="1" applyAlignment="1">
      <alignment vertical="top" wrapText="1"/>
    </xf>
    <xf numFmtId="0" fontId="14" fillId="4" borderId="69" xfId="42" applyNumberFormat="1" applyFont="1" applyFill="1" applyBorder="1" applyAlignment="1">
      <alignment vertical="top" wrapText="1"/>
    </xf>
    <xf numFmtId="0" fontId="14" fillId="4" borderId="77" xfId="42" applyNumberFormat="1" applyFont="1" applyFill="1" applyBorder="1" applyAlignment="1">
      <alignment vertical="top" wrapText="1"/>
    </xf>
    <xf numFmtId="0" fontId="82" fillId="4" borderId="35" xfId="42" applyNumberFormat="1" applyFont="1" applyFill="1" applyBorder="1" applyAlignment="1">
      <alignment vertical="top" wrapText="1"/>
    </xf>
    <xf numFmtId="0" fontId="14" fillId="4" borderId="79" xfId="42" applyNumberFormat="1" applyFont="1" applyFill="1" applyBorder="1" applyAlignment="1">
      <alignment vertical="top" wrapText="1"/>
    </xf>
    <xf numFmtId="0" fontId="96" fillId="4" borderId="21" xfId="68" applyNumberFormat="1" applyFont="1" applyFill="1" applyBorder="1" applyAlignment="1">
      <alignment vertical="top"/>
      <protection/>
    </xf>
    <xf numFmtId="0" fontId="82" fillId="4" borderId="55" xfId="42" applyNumberFormat="1" applyFont="1" applyFill="1" applyBorder="1" applyAlignment="1">
      <alignment vertical="top" wrapText="1"/>
    </xf>
    <xf numFmtId="2" fontId="14" fillId="4" borderId="21" xfId="42" applyNumberFormat="1" applyFont="1" applyFill="1" applyBorder="1" applyAlignment="1">
      <alignment vertical="top" wrapText="1"/>
    </xf>
    <xf numFmtId="1" fontId="14" fillId="4" borderId="21" xfId="42" applyNumberFormat="1" applyFont="1" applyFill="1" applyBorder="1" applyAlignment="1">
      <alignment vertical="top" wrapText="1"/>
    </xf>
    <xf numFmtId="1" fontId="14" fillId="34" borderId="21" xfId="42" applyNumberFormat="1" applyFont="1" applyFill="1" applyBorder="1" applyAlignment="1">
      <alignment vertical="top" wrapText="1"/>
    </xf>
    <xf numFmtId="0" fontId="14" fillId="34" borderId="21" xfId="42" applyNumberFormat="1" applyFont="1" applyFill="1" applyBorder="1" applyAlignment="1">
      <alignment vertical="top" wrapText="1"/>
    </xf>
    <xf numFmtId="0" fontId="14" fillId="34" borderId="39" xfId="42" applyNumberFormat="1" applyFont="1" applyFill="1" applyBorder="1" applyAlignment="1">
      <alignment vertical="top" wrapText="1"/>
    </xf>
    <xf numFmtId="0" fontId="87" fillId="34" borderId="21" xfId="42" applyNumberFormat="1" applyFont="1" applyFill="1" applyBorder="1" applyAlignment="1">
      <alignment vertical="top" wrapText="1"/>
    </xf>
    <xf numFmtId="0" fontId="14" fillId="34" borderId="35" xfId="42" applyNumberFormat="1" applyFont="1" applyFill="1" applyBorder="1" applyAlignment="1">
      <alignment vertical="top" wrapText="1"/>
    </xf>
    <xf numFmtId="0" fontId="14" fillId="34" borderId="11" xfId="42" applyNumberFormat="1" applyFont="1" applyFill="1" applyBorder="1" applyAlignment="1">
      <alignment vertical="top" wrapText="1"/>
    </xf>
    <xf numFmtId="0" fontId="14" fillId="34" borderId="30" xfId="42" applyNumberFormat="1" applyFont="1" applyFill="1" applyBorder="1" applyAlignment="1">
      <alignment vertical="top" wrapText="1"/>
    </xf>
    <xf numFmtId="3" fontId="14" fillId="34" borderId="19" xfId="42" applyNumberFormat="1" applyFont="1" applyFill="1" applyBorder="1" applyAlignment="1">
      <alignment vertical="top" wrapText="1"/>
    </xf>
    <xf numFmtId="2" fontId="14" fillId="35" borderId="21" xfId="42" applyNumberFormat="1" applyFont="1" applyFill="1" applyBorder="1" applyAlignment="1">
      <alignment vertical="top" wrapText="1"/>
    </xf>
    <xf numFmtId="0" fontId="82" fillId="35" borderId="38" xfId="42" applyNumberFormat="1" applyFont="1" applyFill="1" applyBorder="1" applyAlignment="1">
      <alignment vertical="top" wrapText="1"/>
    </xf>
    <xf numFmtId="0" fontId="82" fillId="35" borderId="36" xfId="42" applyNumberFormat="1" applyFont="1" applyFill="1" applyBorder="1" applyAlignment="1">
      <alignment vertical="top" wrapText="1"/>
    </xf>
    <xf numFmtId="0" fontId="82" fillId="35" borderId="41" xfId="42" applyNumberFormat="1" applyFont="1" applyFill="1" applyBorder="1" applyAlignment="1">
      <alignment vertical="top" wrapText="1"/>
    </xf>
    <xf numFmtId="0" fontId="82" fillId="35" borderId="44" xfId="42" applyNumberFormat="1" applyFont="1" applyFill="1" applyBorder="1" applyAlignment="1">
      <alignment vertical="top" wrapText="1"/>
    </xf>
    <xf numFmtId="0" fontId="14" fillId="35" borderId="21" xfId="42" applyNumberFormat="1" applyFont="1" applyFill="1" applyBorder="1" applyAlignment="1">
      <alignment vertical="top" wrapText="1"/>
    </xf>
    <xf numFmtId="0" fontId="96" fillId="35" borderId="21" xfId="68" applyNumberFormat="1" applyFont="1" applyFill="1" applyBorder="1" applyAlignment="1">
      <alignment vertical="top"/>
      <protection/>
    </xf>
    <xf numFmtId="0" fontId="82" fillId="35" borderId="21" xfId="42" applyNumberFormat="1" applyFont="1" applyFill="1" applyBorder="1" applyAlignment="1">
      <alignment vertical="top" wrapText="1"/>
    </xf>
    <xf numFmtId="0" fontId="82" fillId="35" borderId="55" xfId="42" applyNumberFormat="1" applyFont="1" applyFill="1" applyBorder="1" applyAlignment="1">
      <alignment vertical="top" wrapText="1"/>
    </xf>
    <xf numFmtId="0" fontId="14" fillId="34" borderId="63" xfId="42" applyNumberFormat="1" applyFont="1" applyFill="1" applyBorder="1" applyAlignment="1">
      <alignment vertical="top" wrapText="1"/>
    </xf>
    <xf numFmtId="0" fontId="14" fillId="34" borderId="70" xfId="42" applyNumberFormat="1" applyFont="1" applyFill="1" applyBorder="1" applyAlignment="1">
      <alignment vertical="top" wrapText="1"/>
    </xf>
    <xf numFmtId="0" fontId="14" fillId="34" borderId="60" xfId="42" applyNumberFormat="1" applyFont="1" applyFill="1" applyBorder="1" applyAlignment="1">
      <alignment vertical="top" wrapText="1"/>
    </xf>
    <xf numFmtId="0" fontId="14" fillId="34" borderId="32" xfId="42" applyNumberFormat="1" applyFont="1" applyFill="1" applyBorder="1" applyAlignment="1">
      <alignment vertical="top" wrapText="1"/>
    </xf>
    <xf numFmtId="0" fontId="14" fillId="34" borderId="40" xfId="42" applyNumberFormat="1" applyFont="1" applyFill="1" applyBorder="1" applyAlignment="1">
      <alignment vertical="top" wrapText="1"/>
    </xf>
    <xf numFmtId="0" fontId="14" fillId="34" borderId="38" xfId="42" applyNumberFormat="1" applyFont="1" applyFill="1" applyBorder="1" applyAlignment="1">
      <alignment vertical="top" wrapText="1"/>
    </xf>
    <xf numFmtId="1" fontId="14" fillId="4" borderId="25" xfId="42" applyNumberFormat="1" applyFont="1" applyFill="1" applyBorder="1" applyAlignment="1">
      <alignment vertical="top" wrapText="1"/>
    </xf>
    <xf numFmtId="1" fontId="14" fillId="4" borderId="67" xfId="42" applyNumberFormat="1" applyFont="1" applyFill="1" applyBorder="1" applyAlignment="1">
      <alignment vertical="top" wrapText="1"/>
    </xf>
    <xf numFmtId="0" fontId="14" fillId="4" borderId="80" xfId="42" applyNumberFormat="1" applyFont="1" applyFill="1" applyBorder="1" applyAlignment="1">
      <alignment vertical="top" wrapText="1"/>
    </xf>
    <xf numFmtId="0" fontId="14" fillId="35" borderId="25" xfId="42" applyNumberFormat="1" applyFont="1" applyFill="1" applyBorder="1" applyAlignment="1">
      <alignment vertical="top" wrapText="1"/>
    </xf>
    <xf numFmtId="0" fontId="14" fillId="34" borderId="55" xfId="42" applyNumberFormat="1" applyFont="1" applyFill="1" applyBorder="1" applyAlignment="1">
      <alignment vertical="top" wrapText="1"/>
    </xf>
    <xf numFmtId="0" fontId="25" fillId="33" borderId="19" xfId="68" applyNumberFormat="1" applyFont="1" applyFill="1" applyBorder="1" applyAlignment="1">
      <alignment horizontal="center" vertical="top" wrapText="1"/>
      <protection/>
    </xf>
    <xf numFmtId="0" fontId="25" fillId="33" borderId="11" xfId="68" applyNumberFormat="1" applyFont="1" applyFill="1" applyBorder="1" applyAlignment="1">
      <alignment horizontal="center" vertical="top" wrapText="1"/>
      <protection/>
    </xf>
    <xf numFmtId="0" fontId="97" fillId="0" borderId="14" xfId="68" applyFont="1" applyBorder="1" applyAlignment="1">
      <alignment horizontal="left" vertical="top"/>
      <protection/>
    </xf>
    <xf numFmtId="0" fontId="26" fillId="0" borderId="11" xfId="68" applyFont="1" applyBorder="1" applyAlignment="1">
      <alignment horizontal="center" vertical="center"/>
      <protection/>
    </xf>
    <xf numFmtId="0" fontId="26" fillId="0" borderId="12" xfId="68" applyFont="1" applyBorder="1" applyAlignment="1">
      <alignment horizontal="center" vertical="center"/>
      <protection/>
    </xf>
    <xf numFmtId="0" fontId="14" fillId="34" borderId="44" xfId="42" applyNumberFormat="1" applyFont="1" applyFill="1" applyBorder="1" applyAlignment="1">
      <alignment vertical="top" wrapText="1"/>
    </xf>
    <xf numFmtId="0" fontId="14" fillId="34" borderId="81" xfId="42" applyNumberFormat="1" applyFont="1" applyFill="1" applyBorder="1" applyAlignment="1">
      <alignment vertical="top" wrapText="1"/>
    </xf>
    <xf numFmtId="0" fontId="6" fillId="0" borderId="82" xfId="68" applyFont="1" applyBorder="1">
      <alignment/>
      <protection/>
    </xf>
    <xf numFmtId="0" fontId="14" fillId="4" borderId="83" xfId="42" applyNumberFormat="1" applyFont="1" applyFill="1" applyBorder="1" applyAlignment="1">
      <alignment vertical="top" wrapText="1"/>
    </xf>
    <xf numFmtId="0" fontId="26" fillId="0" borderId="0" xfId="68" applyFont="1" applyBorder="1" applyAlignment="1">
      <alignment horizontal="center"/>
      <protection/>
    </xf>
    <xf numFmtId="0" fontId="7" fillId="0" borderId="84" xfId="68" applyFont="1" applyBorder="1" applyAlignment="1">
      <alignment horizontal="centerContinuous" vertical="center"/>
      <protection/>
    </xf>
    <xf numFmtId="0" fontId="7" fillId="0" borderId="85" xfId="68" applyFont="1" applyBorder="1" applyAlignment="1">
      <alignment horizontal="centerContinuous" vertical="center"/>
      <protection/>
    </xf>
    <xf numFmtId="0" fontId="27" fillId="0" borderId="0" xfId="68" applyFont="1" applyBorder="1" applyAlignment="1">
      <alignment horizontal="center" vertical="center"/>
      <protection/>
    </xf>
    <xf numFmtId="0" fontId="7" fillId="0" borderId="86" xfId="68" applyFont="1" applyBorder="1" applyAlignment="1">
      <alignment horizontal="centerContinuous" vertical="center"/>
      <protection/>
    </xf>
    <xf numFmtId="0" fontId="7" fillId="0" borderId="86" xfId="68" applyFont="1" applyBorder="1" applyAlignment="1">
      <alignment horizontal="centerContinuous"/>
      <protection/>
    </xf>
    <xf numFmtId="0" fontId="27" fillId="0" borderId="0" xfId="68" applyFont="1" applyBorder="1" applyAlignment="1">
      <alignment horizontal="left"/>
      <protection/>
    </xf>
    <xf numFmtId="0" fontId="26" fillId="0" borderId="87" xfId="68" applyFont="1" applyBorder="1" applyAlignment="1">
      <alignment horizontal="center" vertical="center"/>
      <protection/>
    </xf>
    <xf numFmtId="0" fontId="26" fillId="0" borderId="88" xfId="68" applyFont="1" applyBorder="1" applyAlignment="1">
      <alignment horizontal="center"/>
      <protection/>
    </xf>
    <xf numFmtId="0" fontId="26" fillId="4" borderId="11" xfId="68" applyFont="1" applyFill="1" applyBorder="1" applyAlignment="1">
      <alignment horizontal="center" vertical="center"/>
      <protection/>
    </xf>
    <xf numFmtId="0" fontId="26" fillId="4" borderId="12" xfId="68" applyFont="1" applyFill="1" applyBorder="1" applyAlignment="1">
      <alignment horizontal="center"/>
      <protection/>
    </xf>
    <xf numFmtId="0" fontId="26" fillId="4" borderId="30" xfId="68" applyFont="1" applyFill="1" applyBorder="1" applyAlignment="1">
      <alignment horizontal="center" vertical="center"/>
      <protection/>
    </xf>
    <xf numFmtId="0" fontId="26" fillId="0" borderId="12" xfId="68" applyFont="1" applyBorder="1" applyAlignment="1">
      <alignment horizontal="center"/>
      <protection/>
    </xf>
    <xf numFmtId="0" fontId="26" fillId="4" borderId="89" xfId="68" applyFont="1" applyFill="1" applyBorder="1" applyAlignment="1">
      <alignment horizontal="center"/>
      <protection/>
    </xf>
    <xf numFmtId="0" fontId="28" fillId="0" borderId="0" xfId="68" applyNumberFormat="1" applyFont="1" applyBorder="1" applyAlignment="1">
      <alignment vertical="top"/>
      <protection/>
    </xf>
    <xf numFmtId="0" fontId="7" fillId="0" borderId="52" xfId="68" applyFont="1" applyBorder="1" applyAlignment="1">
      <alignment horizontal="centerContinuous" vertical="top"/>
      <protection/>
    </xf>
    <xf numFmtId="0" fontId="14" fillId="34" borderId="25" xfId="42" applyNumberFormat="1" applyFont="1" applyFill="1" applyBorder="1" applyAlignment="1">
      <alignment vertical="top" wrapText="1"/>
    </xf>
    <xf numFmtId="1" fontId="14" fillId="34" borderId="70" xfId="42" applyNumberFormat="1" applyFont="1" applyFill="1" applyBorder="1" applyAlignment="1">
      <alignment vertical="top" wrapText="1"/>
    </xf>
    <xf numFmtId="1" fontId="14" fillId="34" borderId="25" xfId="42" applyNumberFormat="1" applyFont="1" applyFill="1" applyBorder="1" applyAlignment="1">
      <alignment vertical="top" wrapText="1"/>
    </xf>
    <xf numFmtId="0" fontId="8" fillId="0" borderId="0" xfId="68" applyFont="1" applyBorder="1" applyAlignment="1">
      <alignment vertical="top"/>
      <protection/>
    </xf>
    <xf numFmtId="0" fontId="6" fillId="0" borderId="0" xfId="68" applyFont="1" applyBorder="1" applyAlignment="1">
      <alignment vertical="top" wrapText="1"/>
      <protection/>
    </xf>
    <xf numFmtId="0" fontId="6" fillId="0" borderId="18" xfId="68" applyFont="1" applyBorder="1" applyAlignment="1">
      <alignment vertical="top" wrapText="1"/>
      <protection/>
    </xf>
    <xf numFmtId="0" fontId="14" fillId="6" borderId="21" xfId="83" applyNumberFormat="1" applyFont="1" applyFill="1" applyBorder="1" applyAlignment="1">
      <alignment vertical="top" wrapText="1"/>
      <protection/>
    </xf>
    <xf numFmtId="0" fontId="85" fillId="6" borderId="43" xfId="0" applyNumberFormat="1" applyFont="1" applyFill="1" applyBorder="1" applyAlignment="1">
      <alignment vertical="top" wrapText="1"/>
    </xf>
    <xf numFmtId="0" fontId="85" fillId="6" borderId="35" xfId="0" applyNumberFormat="1" applyFont="1" applyFill="1" applyBorder="1" applyAlignment="1">
      <alignment vertical="top" wrapText="1"/>
    </xf>
    <xf numFmtId="0" fontId="13" fillId="6" borderId="21" xfId="0" applyNumberFormat="1" applyFont="1" applyFill="1" applyBorder="1" applyAlignment="1">
      <alignment vertical="top" wrapText="1"/>
    </xf>
    <xf numFmtId="0" fontId="6" fillId="34" borderId="0" xfId="68" applyFont="1" applyFill="1" applyBorder="1">
      <alignment/>
      <protection/>
    </xf>
    <xf numFmtId="0" fontId="85" fillId="7" borderId="35" xfId="0" applyNumberFormat="1" applyFont="1" applyFill="1" applyBorder="1" applyAlignment="1">
      <alignment vertical="top" wrapText="1"/>
    </xf>
    <xf numFmtId="0" fontId="85" fillId="32" borderId="35" xfId="0" applyNumberFormat="1" applyFont="1" applyFill="1" applyBorder="1" applyAlignment="1">
      <alignment vertical="top" wrapText="1"/>
    </xf>
    <xf numFmtId="0" fontId="85" fillId="32" borderId="43" xfId="0" applyNumberFormat="1" applyFont="1" applyFill="1" applyBorder="1" applyAlignment="1">
      <alignment vertical="top" wrapText="1"/>
    </xf>
    <xf numFmtId="0" fontId="85" fillId="18" borderId="35" xfId="0" applyNumberFormat="1" applyFont="1" applyFill="1" applyBorder="1" applyAlignment="1">
      <alignment vertical="top" wrapText="1"/>
    </xf>
    <xf numFmtId="0" fontId="85" fillId="18" borderId="40" xfId="0" applyNumberFormat="1" applyFont="1" applyFill="1" applyBorder="1" applyAlignment="1">
      <alignment vertical="top" wrapText="1"/>
    </xf>
    <xf numFmtId="0" fontId="85" fillId="18" borderId="29" xfId="0" applyNumberFormat="1" applyFont="1" applyFill="1" applyBorder="1" applyAlignment="1">
      <alignment vertical="top" wrapText="1"/>
    </xf>
    <xf numFmtId="0" fontId="85" fillId="11" borderId="35" xfId="0" applyNumberFormat="1" applyFont="1" applyFill="1" applyBorder="1" applyAlignment="1">
      <alignment vertical="top" wrapText="1"/>
    </xf>
    <xf numFmtId="0" fontId="85" fillId="10" borderId="35" xfId="0" applyNumberFormat="1" applyFont="1" applyFill="1" applyBorder="1" applyAlignment="1">
      <alignment vertical="top" wrapText="1"/>
    </xf>
    <xf numFmtId="0" fontId="85" fillId="11" borderId="43" xfId="0" applyNumberFormat="1" applyFont="1" applyFill="1" applyBorder="1" applyAlignment="1">
      <alignment vertical="top" wrapText="1"/>
    </xf>
    <xf numFmtId="0" fontId="94" fillId="11" borderId="35" xfId="0" applyNumberFormat="1" applyFont="1" applyFill="1" applyBorder="1" applyAlignment="1">
      <alignment vertical="top" wrapText="1"/>
    </xf>
    <xf numFmtId="0" fontId="85" fillId="7" borderId="43" xfId="0" applyNumberFormat="1" applyFont="1" applyFill="1" applyBorder="1" applyAlignment="1">
      <alignment vertical="top" wrapText="1"/>
    </xf>
    <xf numFmtId="0" fontId="85" fillId="7" borderId="40" xfId="0" applyNumberFormat="1" applyFont="1" applyFill="1" applyBorder="1" applyAlignment="1">
      <alignment vertical="top" wrapText="1"/>
    </xf>
    <xf numFmtId="0" fontId="94" fillId="7" borderId="21" xfId="0" applyNumberFormat="1" applyFont="1" applyFill="1" applyBorder="1" applyAlignment="1">
      <alignment vertical="top" wrapText="1"/>
    </xf>
    <xf numFmtId="0" fontId="94" fillId="7" borderId="35" xfId="0" applyNumberFormat="1" applyFont="1" applyFill="1" applyBorder="1" applyAlignment="1">
      <alignment vertical="top" wrapText="1"/>
    </xf>
    <xf numFmtId="0" fontId="94" fillId="10" borderId="43" xfId="68" applyNumberFormat="1" applyFont="1" applyFill="1" applyBorder="1" applyAlignment="1">
      <alignment vertical="top" wrapText="1"/>
      <protection/>
    </xf>
    <xf numFmtId="0" fontId="94" fillId="10" borderId="35" xfId="0" applyNumberFormat="1" applyFont="1" applyFill="1" applyBorder="1" applyAlignment="1">
      <alignment vertical="top" wrapText="1"/>
    </xf>
    <xf numFmtId="0" fontId="94" fillId="10" borderId="65" xfId="0" applyNumberFormat="1" applyFont="1" applyFill="1" applyBorder="1" applyAlignment="1">
      <alignment vertical="top" wrapText="1"/>
    </xf>
    <xf numFmtId="0" fontId="94" fillId="10" borderId="43" xfId="0" applyNumberFormat="1" applyFont="1" applyFill="1" applyBorder="1" applyAlignment="1">
      <alignment vertical="top" wrapText="1"/>
    </xf>
    <xf numFmtId="0" fontId="94" fillId="10" borderId="21" xfId="0" applyNumberFormat="1" applyFont="1" applyFill="1" applyBorder="1" applyAlignment="1">
      <alignment vertical="top" wrapText="1"/>
    </xf>
    <xf numFmtId="0" fontId="95" fillId="10" borderId="43" xfId="0" applyNumberFormat="1" applyFont="1" applyFill="1" applyBorder="1" applyAlignment="1">
      <alignment vertical="top" wrapText="1"/>
    </xf>
    <xf numFmtId="0" fontId="14" fillId="10" borderId="29" xfId="68" applyNumberFormat="1" applyFont="1" applyFill="1" applyBorder="1" applyAlignment="1">
      <alignment horizontal="right" vertical="top" wrapText="1"/>
      <protection/>
    </xf>
    <xf numFmtId="0" fontId="85" fillId="10" borderId="40" xfId="0" applyNumberFormat="1" applyFont="1" applyFill="1" applyBorder="1" applyAlignment="1">
      <alignment vertical="top" wrapText="1"/>
    </xf>
    <xf numFmtId="0" fontId="14" fillId="11" borderId="36" xfId="42" applyNumberFormat="1" applyFont="1" applyFill="1" applyBorder="1" applyAlignment="1">
      <alignment vertical="top" wrapText="1"/>
    </xf>
    <xf numFmtId="0" fontId="16" fillId="11" borderId="36" xfId="42" applyNumberFormat="1" applyFont="1" applyFill="1" applyBorder="1" applyAlignment="1">
      <alignment vertical="top" wrapText="1"/>
    </xf>
    <xf numFmtId="0" fontId="6" fillId="6" borderId="90" xfId="68" applyFont="1" applyFill="1" applyBorder="1">
      <alignment/>
      <protection/>
    </xf>
    <xf numFmtId="0" fontId="6" fillId="12" borderId="90" xfId="68" applyFont="1" applyFill="1" applyBorder="1">
      <alignment/>
      <protection/>
    </xf>
    <xf numFmtId="0" fontId="6" fillId="32" borderId="90" xfId="68" applyFont="1" applyFill="1" applyBorder="1">
      <alignment/>
      <protection/>
    </xf>
    <xf numFmtId="0" fontId="6" fillId="11" borderId="90" xfId="68" applyFont="1" applyFill="1" applyBorder="1">
      <alignment/>
      <protection/>
    </xf>
    <xf numFmtId="0" fontId="6" fillId="7" borderId="90" xfId="68" applyFont="1" applyFill="1" applyBorder="1">
      <alignment/>
      <protection/>
    </xf>
    <xf numFmtId="0" fontId="6" fillId="10" borderId="90" xfId="68" applyFont="1" applyFill="1" applyBorder="1">
      <alignment/>
      <protection/>
    </xf>
    <xf numFmtId="0" fontId="6" fillId="0" borderId="91" xfId="68" applyFont="1" applyBorder="1">
      <alignment/>
      <protection/>
    </xf>
    <xf numFmtId="0" fontId="6" fillId="0" borderId="92" xfId="68" applyFont="1" applyBorder="1">
      <alignment/>
      <protection/>
    </xf>
    <xf numFmtId="0" fontId="6" fillId="0" borderId="93" xfId="68" applyFont="1" applyBorder="1">
      <alignment/>
      <protection/>
    </xf>
    <xf numFmtId="0" fontId="11" fillId="0" borderId="0" xfId="68" applyFont="1" applyBorder="1">
      <alignment/>
      <protection/>
    </xf>
    <xf numFmtId="1" fontId="14" fillId="35" borderId="21" xfId="42" applyNumberFormat="1" applyFont="1" applyFill="1" applyBorder="1" applyAlignment="1">
      <alignment vertical="top" wrapText="1"/>
    </xf>
    <xf numFmtId="0" fontId="14" fillId="35" borderId="40" xfId="42" applyNumberFormat="1" applyFont="1" applyFill="1" applyBorder="1" applyAlignment="1">
      <alignment vertical="top" wrapText="1"/>
    </xf>
    <xf numFmtId="0" fontId="80" fillId="35" borderId="21" xfId="42" applyNumberFormat="1" applyFont="1" applyFill="1" applyBorder="1" applyAlignment="1">
      <alignment vertical="top" wrapText="1"/>
    </xf>
    <xf numFmtId="0" fontId="14" fillId="35" borderId="36" xfId="42" applyNumberFormat="1" applyFont="1" applyFill="1" applyBorder="1" applyAlignment="1">
      <alignment vertical="top" wrapText="1"/>
    </xf>
    <xf numFmtId="0" fontId="14" fillId="35" borderId="44" xfId="42" applyNumberFormat="1" applyFont="1" applyFill="1" applyBorder="1" applyAlignment="1">
      <alignment vertical="top" wrapText="1"/>
    </xf>
    <xf numFmtId="0" fontId="80" fillId="35" borderId="36" xfId="42" applyNumberFormat="1" applyFont="1" applyFill="1" applyBorder="1" applyAlignment="1">
      <alignment vertical="top" wrapText="1"/>
    </xf>
    <xf numFmtId="0" fontId="80" fillId="35" borderId="44" xfId="42" applyNumberFormat="1" applyFont="1" applyFill="1" applyBorder="1" applyAlignment="1">
      <alignment vertical="top" wrapText="1"/>
    </xf>
    <xf numFmtId="0" fontId="14" fillId="35" borderId="35" xfId="42" applyNumberFormat="1" applyFont="1" applyFill="1" applyBorder="1" applyAlignment="1">
      <alignment vertical="top" wrapText="1"/>
    </xf>
    <xf numFmtId="0" fontId="14" fillId="35" borderId="39" xfId="42" applyNumberFormat="1" applyFont="1" applyFill="1" applyBorder="1" applyAlignment="1">
      <alignment vertical="top" wrapText="1"/>
    </xf>
    <xf numFmtId="0" fontId="80" fillId="35" borderId="35" xfId="42" applyNumberFormat="1" applyFont="1" applyFill="1" applyBorder="1" applyAlignment="1">
      <alignment vertical="top" wrapText="1"/>
    </xf>
    <xf numFmtId="0" fontId="14" fillId="35" borderId="74" xfId="42" applyNumberFormat="1" applyFont="1" applyFill="1" applyBorder="1" applyAlignment="1">
      <alignment vertical="top" wrapText="1"/>
    </xf>
    <xf numFmtId="0" fontId="80" fillId="35" borderId="39" xfId="42" applyNumberFormat="1" applyFont="1" applyFill="1" applyBorder="1" applyAlignment="1">
      <alignment vertical="top" wrapText="1"/>
    </xf>
    <xf numFmtId="0" fontId="80" fillId="35" borderId="74" xfId="42" applyNumberFormat="1" applyFont="1" applyFill="1" applyBorder="1" applyAlignment="1">
      <alignment vertical="top" wrapText="1"/>
    </xf>
    <xf numFmtId="0" fontId="14" fillId="35" borderId="48" xfId="42" applyNumberFormat="1" applyFont="1" applyFill="1" applyBorder="1" applyAlignment="1">
      <alignment vertical="top" wrapText="1"/>
    </xf>
    <xf numFmtId="0" fontId="82" fillId="35" borderId="39" xfId="42" applyNumberFormat="1" applyFont="1" applyFill="1" applyBorder="1" applyAlignment="1">
      <alignment vertical="top" wrapText="1"/>
    </xf>
    <xf numFmtId="0" fontId="14" fillId="35" borderId="75" xfId="42" applyNumberFormat="1" applyFont="1" applyFill="1" applyBorder="1" applyAlignment="1">
      <alignment vertical="top" wrapText="1"/>
    </xf>
    <xf numFmtId="0" fontId="92" fillId="35" borderId="21" xfId="68" applyNumberFormat="1" applyFont="1" applyFill="1" applyBorder="1" applyAlignment="1">
      <alignment vertical="top"/>
      <protection/>
    </xf>
    <xf numFmtId="0" fontId="92" fillId="35" borderId="0" xfId="68" applyNumberFormat="1" applyFont="1" applyFill="1" applyBorder="1" applyAlignment="1">
      <alignment vertical="top"/>
      <protection/>
    </xf>
    <xf numFmtId="0" fontId="82" fillId="35" borderId="40" xfId="42" applyNumberFormat="1" applyFont="1" applyFill="1" applyBorder="1" applyAlignment="1">
      <alignment vertical="top" wrapText="1"/>
    </xf>
    <xf numFmtId="0" fontId="80" fillId="35" borderId="38" xfId="42" applyNumberFormat="1" applyFont="1" applyFill="1" applyBorder="1" applyAlignment="1">
      <alignment vertical="top" wrapText="1"/>
    </xf>
    <xf numFmtId="0" fontId="16" fillId="35" borderId="36" xfId="42" applyNumberFormat="1" applyFont="1" applyFill="1" applyBorder="1" applyAlignment="1">
      <alignment vertical="top" wrapText="1"/>
    </xf>
    <xf numFmtId="0" fontId="80" fillId="35" borderId="56" xfId="42" applyNumberFormat="1" applyFont="1" applyFill="1" applyBorder="1" applyAlignment="1">
      <alignment vertical="top" wrapText="1"/>
    </xf>
    <xf numFmtId="0" fontId="16" fillId="35" borderId="39" xfId="42" applyNumberFormat="1" applyFont="1" applyFill="1" applyBorder="1" applyAlignment="1">
      <alignment vertical="top" wrapText="1"/>
    </xf>
    <xf numFmtId="0" fontId="14" fillId="0" borderId="35" xfId="42" applyNumberFormat="1" applyFont="1" applyFill="1" applyBorder="1" applyAlignment="1">
      <alignment vertical="top" wrapText="1"/>
    </xf>
    <xf numFmtId="0" fontId="7" fillId="0" borderId="24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top" wrapText="1"/>
      <protection/>
    </xf>
    <xf numFmtId="1" fontId="14" fillId="0" borderId="21" xfId="42" applyNumberFormat="1" applyFont="1" applyFill="1" applyBorder="1" applyAlignment="1">
      <alignment vertical="top" wrapText="1"/>
    </xf>
    <xf numFmtId="0" fontId="87" fillId="0" borderId="21" xfId="42" applyNumberFormat="1" applyFont="1" applyFill="1" applyBorder="1" applyAlignment="1">
      <alignment vertical="top" wrapText="1"/>
    </xf>
    <xf numFmtId="0" fontId="14" fillId="0" borderId="70" xfId="42" applyNumberFormat="1" applyFont="1" applyFill="1" applyBorder="1" applyAlignment="1">
      <alignment vertical="top" wrapText="1"/>
    </xf>
    <xf numFmtId="0" fontId="14" fillId="0" borderId="30" xfId="42" applyNumberFormat="1" applyFont="1" applyFill="1" applyBorder="1" applyAlignment="1">
      <alignment vertical="top" wrapText="1"/>
    </xf>
    <xf numFmtId="0" fontId="14" fillId="0" borderId="60" xfId="42" applyNumberFormat="1" applyFont="1" applyFill="1" applyBorder="1" applyAlignment="1">
      <alignment vertical="top" wrapText="1"/>
    </xf>
    <xf numFmtId="0" fontId="14" fillId="0" borderId="40" xfId="42" applyNumberFormat="1" applyFont="1" applyFill="1" applyBorder="1" applyAlignment="1">
      <alignment vertical="top" wrapText="1"/>
    </xf>
    <xf numFmtId="0" fontId="6" fillId="33" borderId="90" xfId="68" applyFont="1" applyFill="1" applyBorder="1">
      <alignment/>
      <protection/>
    </xf>
    <xf numFmtId="0" fontId="26" fillId="0" borderId="11" xfId="68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26" fillId="0" borderId="19" xfId="68" applyFont="1" applyFill="1" applyBorder="1" applyAlignment="1">
      <alignment horizontal="center" vertical="center"/>
      <protection/>
    </xf>
    <xf numFmtId="0" fontId="26" fillId="0" borderId="88" xfId="68" applyFont="1" applyFill="1" applyBorder="1" applyAlignment="1">
      <alignment horizontal="center" vertical="center"/>
      <protection/>
    </xf>
    <xf numFmtId="0" fontId="26" fillId="0" borderId="12" xfId="68" applyFont="1" applyFill="1" applyBorder="1" applyAlignment="1">
      <alignment horizontal="center"/>
      <protection/>
    </xf>
    <xf numFmtId="0" fontId="7" fillId="0" borderId="12" xfId="68" applyFont="1" applyFill="1" applyBorder="1" applyAlignment="1">
      <alignment horizontal="center"/>
      <protection/>
    </xf>
    <xf numFmtId="0" fontId="26" fillId="0" borderId="94" xfId="68" applyFont="1" applyFill="1" applyBorder="1" applyAlignment="1">
      <alignment horizontal="center"/>
      <protection/>
    </xf>
    <xf numFmtId="0" fontId="80" fillId="0" borderId="35" xfId="42" applyNumberFormat="1" applyFont="1" applyFill="1" applyBorder="1" applyAlignment="1">
      <alignment vertical="top" wrapText="1"/>
    </xf>
    <xf numFmtId="0" fontId="14" fillId="0" borderId="43" xfId="42" applyNumberFormat="1" applyFont="1" applyFill="1" applyBorder="1" applyAlignment="1">
      <alignment vertical="top" wrapText="1"/>
    </xf>
    <xf numFmtId="0" fontId="16" fillId="0" borderId="35" xfId="42" applyNumberFormat="1" applyFont="1" applyFill="1" applyBorder="1" applyAlignment="1">
      <alignment vertical="top" wrapText="1"/>
    </xf>
    <xf numFmtId="0" fontId="14" fillId="0" borderId="35" xfId="42" applyNumberFormat="1" applyFont="1" applyFill="1" applyBorder="1" applyAlignment="1" quotePrefix="1">
      <alignment vertical="top" wrapText="1"/>
    </xf>
    <xf numFmtId="0" fontId="82" fillId="0" borderId="39" xfId="42" applyNumberFormat="1" applyFont="1" applyFill="1" applyBorder="1" applyAlignment="1">
      <alignment vertical="top" wrapText="1"/>
    </xf>
    <xf numFmtId="0" fontId="14" fillId="0" borderId="74" xfId="42" applyNumberFormat="1" applyFont="1" applyFill="1" applyBorder="1" applyAlignment="1">
      <alignment vertical="top" wrapText="1"/>
    </xf>
    <xf numFmtId="0" fontId="82" fillId="0" borderId="40" xfId="42" applyNumberFormat="1" applyFont="1" applyFill="1" applyBorder="1" applyAlignment="1">
      <alignment vertical="top" wrapText="1"/>
    </xf>
    <xf numFmtId="0" fontId="80" fillId="0" borderId="39" xfId="42" applyNumberFormat="1" applyFont="1" applyFill="1" applyBorder="1" applyAlignment="1">
      <alignment vertical="top" wrapText="1"/>
    </xf>
    <xf numFmtId="0" fontId="14" fillId="0" borderId="73" xfId="42" applyNumberFormat="1" applyFont="1" applyFill="1" applyBorder="1" applyAlignment="1">
      <alignment vertical="top" wrapText="1"/>
    </xf>
    <xf numFmtId="0" fontId="80" fillId="0" borderId="76" xfId="42" applyNumberFormat="1" applyFont="1" applyFill="1" applyBorder="1" applyAlignment="1">
      <alignment vertical="top" wrapText="1"/>
    </xf>
    <xf numFmtId="0" fontId="82" fillId="0" borderId="55" xfId="42" applyNumberFormat="1" applyFont="1" applyFill="1" applyBorder="1" applyAlignment="1">
      <alignment vertical="top" wrapText="1"/>
    </xf>
    <xf numFmtId="0" fontId="80" fillId="0" borderId="40" xfId="42" applyNumberFormat="1" applyFont="1" applyFill="1" applyBorder="1" applyAlignment="1">
      <alignment vertical="top" wrapText="1"/>
    </xf>
    <xf numFmtId="0" fontId="80" fillId="0" borderId="64" xfId="42" applyNumberFormat="1" applyFont="1" applyFill="1" applyBorder="1" applyAlignment="1">
      <alignment vertical="top" wrapText="1"/>
    </xf>
    <xf numFmtId="0" fontId="80" fillId="0" borderId="74" xfId="42" applyNumberFormat="1" applyFont="1" applyFill="1" applyBorder="1" applyAlignment="1">
      <alignment vertical="top" wrapText="1"/>
    </xf>
    <xf numFmtId="0" fontId="80" fillId="0" borderId="77" xfId="42" applyNumberFormat="1" applyFont="1" applyFill="1" applyBorder="1" applyAlignment="1">
      <alignment vertical="top" wrapText="1"/>
    </xf>
    <xf numFmtId="0" fontId="82" fillId="0" borderId="35" xfId="42" applyNumberFormat="1" applyFont="1" applyFill="1" applyBorder="1" applyAlignment="1">
      <alignment vertical="top" wrapText="1"/>
    </xf>
    <xf numFmtId="1" fontId="14" fillId="0" borderId="67" xfId="42" applyNumberFormat="1" applyFont="1" applyFill="1" applyBorder="1" applyAlignment="1">
      <alignment vertical="top" wrapText="1"/>
    </xf>
    <xf numFmtId="0" fontId="14" fillId="0" borderId="78" xfId="42" applyNumberFormat="1" applyFont="1" applyFill="1" applyBorder="1" applyAlignment="1">
      <alignment vertical="top" wrapText="1"/>
    </xf>
    <xf numFmtId="0" fontId="14" fillId="0" borderId="80" xfId="42" applyNumberFormat="1" applyFont="1" applyFill="1" applyBorder="1" applyAlignment="1">
      <alignment vertical="top" wrapText="1"/>
    </xf>
    <xf numFmtId="0" fontId="14" fillId="0" borderId="79" xfId="42" applyNumberFormat="1" applyFont="1" applyFill="1" applyBorder="1" applyAlignment="1">
      <alignment vertical="top" wrapText="1"/>
    </xf>
    <xf numFmtId="1" fontId="14" fillId="0" borderId="25" xfId="42" applyNumberFormat="1" applyFont="1" applyFill="1" applyBorder="1" applyAlignment="1">
      <alignment vertical="top" wrapText="1"/>
    </xf>
    <xf numFmtId="0" fontId="14" fillId="0" borderId="77" xfId="42" applyNumberFormat="1" applyFont="1" applyFill="1" applyBorder="1" applyAlignment="1">
      <alignment vertical="top" wrapText="1"/>
    </xf>
    <xf numFmtId="0" fontId="14" fillId="0" borderId="83" xfId="42" applyNumberFormat="1" applyFont="1" applyFill="1" applyBorder="1" applyAlignment="1">
      <alignment vertical="top" wrapText="1"/>
    </xf>
    <xf numFmtId="2" fontId="14" fillId="0" borderId="21" xfId="42" applyNumberFormat="1" applyFont="1" applyFill="1" applyBorder="1" applyAlignment="1">
      <alignment vertical="top" wrapText="1"/>
    </xf>
    <xf numFmtId="0" fontId="82" fillId="0" borderId="73" xfId="42" applyNumberFormat="1" applyFont="1" applyFill="1" applyBorder="1" applyAlignment="1">
      <alignment vertical="top" wrapText="1"/>
    </xf>
    <xf numFmtId="0" fontId="82" fillId="0" borderId="74" xfId="42" applyNumberFormat="1" applyFont="1" applyFill="1" applyBorder="1" applyAlignment="1">
      <alignment vertical="top" wrapText="1"/>
    </xf>
    <xf numFmtId="0" fontId="98" fillId="0" borderId="0" xfId="68" applyFont="1" applyBorder="1" applyAlignment="1">
      <alignment horizontal="center" vertical="center"/>
      <protection/>
    </xf>
    <xf numFmtId="0" fontId="99" fillId="0" borderId="52" xfId="68" applyNumberFormat="1" applyFont="1" applyFill="1" applyBorder="1" applyAlignment="1">
      <alignment horizontal="left" vertical="top" wrapText="1"/>
      <protection/>
    </xf>
    <xf numFmtId="0" fontId="99" fillId="0" borderId="95" xfId="68" applyNumberFormat="1" applyFont="1" applyFill="1" applyBorder="1" applyAlignment="1">
      <alignment horizontal="left" vertical="top" wrapText="1"/>
      <protection/>
    </xf>
    <xf numFmtId="0" fontId="99" fillId="0" borderId="96" xfId="68" applyNumberFormat="1" applyFont="1" applyFill="1" applyBorder="1" applyAlignment="1">
      <alignment horizontal="left" vertical="top" wrapText="1"/>
      <protection/>
    </xf>
    <xf numFmtId="0" fontId="100" fillId="0" borderId="97" xfId="0" applyNumberFormat="1" applyFont="1" applyFill="1" applyBorder="1" applyAlignment="1">
      <alignment horizontal="left" vertical="top" wrapText="1"/>
    </xf>
    <xf numFmtId="0" fontId="100" fillId="0" borderId="95" xfId="0" applyNumberFormat="1" applyFont="1" applyFill="1" applyBorder="1" applyAlignment="1">
      <alignment horizontal="left" vertical="top" wrapText="1"/>
    </xf>
    <xf numFmtId="0" fontId="100" fillId="0" borderId="96" xfId="0" applyNumberFormat="1" applyFont="1" applyFill="1" applyBorder="1" applyAlignment="1">
      <alignment horizontal="left" vertical="top" wrapText="1"/>
    </xf>
    <xf numFmtId="0" fontId="9" fillId="0" borderId="0" xfId="68" applyFont="1" applyBorder="1" applyAlignment="1">
      <alignment horizontal="left"/>
      <protection/>
    </xf>
    <xf numFmtId="0" fontId="26" fillId="0" borderId="23" xfId="68" applyFont="1" applyBorder="1" applyAlignment="1">
      <alignment horizontal="center" vertical="center"/>
      <protection/>
    </xf>
    <xf numFmtId="0" fontId="26" fillId="0" borderId="98" xfId="68" applyFont="1" applyBorder="1" applyAlignment="1">
      <alignment horizontal="center" vertical="center"/>
      <protection/>
    </xf>
    <xf numFmtId="0" fontId="26" fillId="0" borderId="11" xfId="68" applyFont="1" applyBorder="1" applyAlignment="1">
      <alignment horizontal="center" vertical="center" wrapText="1"/>
      <protection/>
    </xf>
    <xf numFmtId="0" fontId="26" fillId="0" borderId="12" xfId="68" applyFont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7" fillId="0" borderId="99" xfId="68" applyFont="1" applyBorder="1" applyAlignment="1">
      <alignment horizontal="left" vertical="center"/>
      <protection/>
    </xf>
    <xf numFmtId="0" fontId="7" fillId="0" borderId="100" xfId="68" applyFont="1" applyBorder="1" applyAlignment="1">
      <alignment horizontal="left" vertical="center"/>
      <protection/>
    </xf>
    <xf numFmtId="0" fontId="7" fillId="0" borderId="101" xfId="68" applyFont="1" applyBorder="1" applyAlignment="1">
      <alignment horizontal="left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7" fillId="0" borderId="99" xfId="68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1_servic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9_servi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3_02_10_servi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3_02_11_servi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3_02_12_servic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1_servic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2_servic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3_servic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4_servi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5_servic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6_ser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1_servic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7_servi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8_servic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3_03_09_servi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3_03_10_servic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3_03_11_servic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3_03_12_servic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2_servic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3_servic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4_servic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5_serv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2_service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6_servic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7_servic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8_servic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13_01_09_servic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13_01_10_servic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13_01_12_servic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13_01_11_servi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3_servi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4_servi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5_servi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6_servi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7_servic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3_02_08_ser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  <sheetDataSet>
      <sheetData sheetId="0">
        <row r="116">
          <cell r="H116">
            <v>0</v>
          </cell>
        </row>
        <row r="123">
          <cell r="H123">
            <v>10699</v>
          </cell>
        </row>
        <row r="126">
          <cell r="H126">
            <v>7</v>
          </cell>
        </row>
        <row r="128">
          <cell r="H128">
            <v>5700</v>
          </cell>
        </row>
        <row r="131">
          <cell r="H131">
            <v>113</v>
          </cell>
        </row>
        <row r="138">
          <cell r="H138">
            <v>5889</v>
          </cell>
        </row>
        <row r="141">
          <cell r="H141">
            <v>64</v>
          </cell>
        </row>
        <row r="146">
          <cell r="H146">
            <v>17</v>
          </cell>
        </row>
        <row r="147">
          <cell r="H147">
            <v>0</v>
          </cell>
        </row>
        <row r="148">
          <cell r="H148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65</v>
          </cell>
        </row>
        <row r="168">
          <cell r="H168">
            <v>92</v>
          </cell>
        </row>
        <row r="171">
          <cell r="H171">
            <v>0</v>
          </cell>
        </row>
        <row r="176">
          <cell r="H176">
            <v>2</v>
          </cell>
        </row>
        <row r="180">
          <cell r="H180">
            <v>3</v>
          </cell>
        </row>
        <row r="191">
          <cell r="H191">
            <v>0</v>
          </cell>
        </row>
        <row r="197">
          <cell r="H19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</sheetNames>
    <sheetDataSet>
      <sheetData sheetId="0">
        <row r="64">
          <cell r="T64">
            <v>80</v>
          </cell>
        </row>
        <row r="85">
          <cell r="T85">
            <v>10</v>
          </cell>
        </row>
        <row r="88">
          <cell r="T88">
            <v>190</v>
          </cell>
        </row>
        <row r="97">
          <cell r="T97">
            <v>576</v>
          </cell>
        </row>
        <row r="110">
          <cell r="T110">
            <v>0</v>
          </cell>
        </row>
        <row r="136">
          <cell r="T136">
            <v>5758</v>
          </cell>
        </row>
        <row r="144">
          <cell r="T144">
            <v>989</v>
          </cell>
        </row>
        <row r="174">
          <cell r="T174">
            <v>1</v>
          </cell>
        </row>
        <row r="192">
          <cell r="T192">
            <v>0</v>
          </cell>
        </row>
        <row r="198">
          <cell r="T198">
            <v>0</v>
          </cell>
        </row>
        <row r="226">
          <cell r="T226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</sheetNames>
    <sheetDataSet>
      <sheetData sheetId="0">
        <row r="64">
          <cell r="W64">
            <v>52</v>
          </cell>
        </row>
        <row r="85">
          <cell r="W85">
            <v>10</v>
          </cell>
        </row>
        <row r="88">
          <cell r="W88">
            <v>192</v>
          </cell>
        </row>
        <row r="97">
          <cell r="W97">
            <v>651</v>
          </cell>
        </row>
        <row r="110">
          <cell r="W110">
            <v>123</v>
          </cell>
        </row>
        <row r="136">
          <cell r="W136">
            <v>4865</v>
          </cell>
        </row>
        <row r="144">
          <cell r="W144">
            <v>1974</v>
          </cell>
        </row>
        <row r="174">
          <cell r="W174">
            <v>1</v>
          </cell>
        </row>
        <row r="192">
          <cell r="W192">
            <v>0</v>
          </cell>
        </row>
        <row r="226">
          <cell r="W226">
            <v>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</sheetNames>
    <sheetDataSet>
      <sheetData sheetId="0">
        <row r="64">
          <cell r="X64">
            <v>55</v>
          </cell>
        </row>
        <row r="85">
          <cell r="X85">
            <v>10</v>
          </cell>
        </row>
        <row r="88">
          <cell r="X88">
            <v>164</v>
          </cell>
        </row>
        <row r="97">
          <cell r="X97">
            <v>657</v>
          </cell>
        </row>
        <row r="110">
          <cell r="X110">
            <v>0</v>
          </cell>
        </row>
        <row r="136">
          <cell r="X136">
            <v>4766</v>
          </cell>
        </row>
        <row r="144">
          <cell r="X144">
            <v>1360</v>
          </cell>
        </row>
        <row r="174">
          <cell r="X174">
            <v>1</v>
          </cell>
        </row>
        <row r="192">
          <cell r="X192">
            <v>1</v>
          </cell>
        </row>
        <row r="198">
          <cell r="X198">
            <v>0</v>
          </cell>
        </row>
        <row r="226">
          <cell r="X226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</sheetNames>
    <sheetDataSet>
      <sheetData sheetId="0">
        <row r="64">
          <cell r="Y64">
            <v>0</v>
          </cell>
        </row>
        <row r="85">
          <cell r="Y85">
            <v>10</v>
          </cell>
        </row>
        <row r="88">
          <cell r="Y88">
            <v>167</v>
          </cell>
        </row>
        <row r="97">
          <cell r="Y97">
            <v>502</v>
          </cell>
        </row>
        <row r="110">
          <cell r="Y110">
            <v>0</v>
          </cell>
        </row>
        <row r="136">
          <cell r="Y136">
            <v>4150</v>
          </cell>
        </row>
        <row r="144">
          <cell r="Y144">
            <v>825</v>
          </cell>
        </row>
        <row r="174">
          <cell r="Y174">
            <v>1</v>
          </cell>
        </row>
        <row r="192">
          <cell r="Y192">
            <v>0</v>
          </cell>
        </row>
        <row r="198">
          <cell r="Y198">
            <v>0</v>
          </cell>
        </row>
        <row r="226">
          <cell r="Y22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  <sheetDataSet>
      <sheetData sheetId="0">
        <row r="67">
          <cell r="H67">
            <v>4</v>
          </cell>
        </row>
        <row r="68">
          <cell r="H68">
            <v>132</v>
          </cell>
        </row>
        <row r="118">
          <cell r="H118">
            <v>0</v>
          </cell>
        </row>
        <row r="137">
          <cell r="H137">
            <v>281</v>
          </cell>
        </row>
        <row r="175">
          <cell r="H175">
            <v>1</v>
          </cell>
        </row>
        <row r="193">
          <cell r="H19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  <sheetDataSet>
      <sheetData sheetId="0">
        <row r="67">
          <cell r="I67">
            <v>5</v>
          </cell>
        </row>
        <row r="68">
          <cell r="I68">
            <v>88</v>
          </cell>
        </row>
        <row r="118">
          <cell r="I118">
            <v>0</v>
          </cell>
        </row>
        <row r="137">
          <cell r="I137">
            <v>374</v>
          </cell>
        </row>
        <row r="175">
          <cell r="I175">
            <v>1</v>
          </cell>
        </row>
        <row r="193">
          <cell r="I19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  <sheetDataSet>
      <sheetData sheetId="0">
        <row r="67">
          <cell r="J67">
            <v>111</v>
          </cell>
        </row>
        <row r="68">
          <cell r="J68">
            <v>88</v>
          </cell>
        </row>
        <row r="118">
          <cell r="J118">
            <v>0</v>
          </cell>
        </row>
        <row r="137">
          <cell r="J137">
            <v>967</v>
          </cell>
        </row>
        <row r="175">
          <cell r="J175">
            <v>4</v>
          </cell>
        </row>
        <row r="193">
          <cell r="J193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>
        <row r="67">
          <cell r="M67">
            <v>56</v>
          </cell>
        </row>
        <row r="68">
          <cell r="M68">
            <v>0</v>
          </cell>
        </row>
        <row r="118">
          <cell r="M118">
            <v>0</v>
          </cell>
        </row>
        <row r="137">
          <cell r="M137">
            <v>468</v>
          </cell>
        </row>
        <row r="175">
          <cell r="M175">
            <v>1</v>
          </cell>
        </row>
        <row r="193">
          <cell r="M193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  <sheetDataSet>
      <sheetData sheetId="0">
        <row r="67">
          <cell r="N67">
            <v>130</v>
          </cell>
        </row>
        <row r="68">
          <cell r="N68">
            <v>220</v>
          </cell>
        </row>
        <row r="118">
          <cell r="N118">
            <v>499</v>
          </cell>
        </row>
        <row r="137">
          <cell r="N137">
            <v>255</v>
          </cell>
        </row>
        <row r="175">
          <cell r="N175">
            <v>2</v>
          </cell>
        </row>
        <row r="193">
          <cell r="N193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  <sheetDataSet>
      <sheetData sheetId="0">
        <row r="67">
          <cell r="O67">
            <v>1651</v>
          </cell>
        </row>
        <row r="68">
          <cell r="O68">
            <v>264</v>
          </cell>
        </row>
        <row r="118">
          <cell r="O118">
            <v>220</v>
          </cell>
        </row>
        <row r="137">
          <cell r="O137">
            <v>504</v>
          </cell>
        </row>
        <row r="175">
          <cell r="O175">
            <v>5</v>
          </cell>
        </row>
        <row r="193">
          <cell r="O19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  <sheetDataSet>
      <sheetData sheetId="0">
        <row r="64">
          <cell r="H64">
            <v>16</v>
          </cell>
        </row>
        <row r="85">
          <cell r="H85">
            <v>0</v>
          </cell>
        </row>
        <row r="88">
          <cell r="H88">
            <v>74</v>
          </cell>
        </row>
        <row r="97">
          <cell r="H97">
            <v>202</v>
          </cell>
        </row>
        <row r="110">
          <cell r="H110">
            <v>0</v>
          </cell>
        </row>
        <row r="136">
          <cell r="H136">
            <v>1645</v>
          </cell>
        </row>
        <row r="144">
          <cell r="H144">
            <v>545</v>
          </cell>
        </row>
        <row r="174">
          <cell r="H174">
            <v>1</v>
          </cell>
        </row>
        <row r="192">
          <cell r="H192">
            <v>0</v>
          </cell>
        </row>
        <row r="198">
          <cell r="H198">
            <v>0</v>
          </cell>
        </row>
        <row r="226">
          <cell r="H22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</sheetNames>
    <sheetDataSet>
      <sheetData sheetId="0">
        <row r="67">
          <cell r="R67">
            <v>0</v>
          </cell>
        </row>
        <row r="68">
          <cell r="R68">
            <v>176</v>
          </cell>
        </row>
        <row r="118">
          <cell r="R118">
            <v>0</v>
          </cell>
        </row>
        <row r="137">
          <cell r="R137">
            <v>492</v>
          </cell>
        </row>
        <row r="175">
          <cell r="R175">
            <v>1</v>
          </cell>
        </row>
        <row r="193">
          <cell r="R193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</sheetNames>
    <sheetDataSet>
      <sheetData sheetId="0">
        <row r="67">
          <cell r="S67">
            <v>1301</v>
          </cell>
        </row>
        <row r="68">
          <cell r="S68">
            <v>374</v>
          </cell>
        </row>
        <row r="118">
          <cell r="S118">
            <v>0</v>
          </cell>
        </row>
        <row r="137">
          <cell r="S137">
            <v>955</v>
          </cell>
        </row>
        <row r="175">
          <cell r="S175">
            <v>3</v>
          </cell>
        </row>
        <row r="193">
          <cell r="S193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</sheetNames>
    <sheetDataSet>
      <sheetData sheetId="0">
        <row r="67">
          <cell r="T67">
            <v>0</v>
          </cell>
        </row>
        <row r="68">
          <cell r="T68">
            <v>704</v>
          </cell>
        </row>
        <row r="118">
          <cell r="T118">
            <v>800</v>
          </cell>
        </row>
        <row r="137">
          <cell r="T137">
            <v>427</v>
          </cell>
        </row>
        <row r="175">
          <cell r="T175">
            <v>3</v>
          </cell>
        </row>
        <row r="193">
          <cell r="T193">
            <v>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</sheetNames>
    <sheetDataSet>
      <sheetData sheetId="0">
        <row r="67">
          <cell r="W67">
            <v>1149</v>
          </cell>
        </row>
        <row r="68">
          <cell r="W68">
            <v>308</v>
          </cell>
        </row>
        <row r="118">
          <cell r="W118">
            <v>0</v>
          </cell>
        </row>
        <row r="137">
          <cell r="W137">
            <v>659</v>
          </cell>
        </row>
        <row r="175">
          <cell r="W175">
            <v>2</v>
          </cell>
        </row>
        <row r="193">
          <cell r="W193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</sheetNames>
    <sheetDataSet>
      <sheetData sheetId="0">
        <row r="67">
          <cell r="X67">
            <v>242</v>
          </cell>
        </row>
        <row r="68">
          <cell r="X68">
            <v>286</v>
          </cell>
        </row>
        <row r="118">
          <cell r="X118">
            <v>0</v>
          </cell>
        </row>
        <row r="137">
          <cell r="X137">
            <v>629</v>
          </cell>
        </row>
        <row r="175">
          <cell r="X175">
            <v>1</v>
          </cell>
        </row>
        <row r="193">
          <cell r="X193">
            <v>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</sheetNames>
    <sheetDataSet>
      <sheetData sheetId="0">
        <row r="67">
          <cell r="Y67">
            <v>197</v>
          </cell>
        </row>
        <row r="68">
          <cell r="Y68">
            <v>176</v>
          </cell>
        </row>
        <row r="118">
          <cell r="Y118">
            <v>1580</v>
          </cell>
        </row>
        <row r="137">
          <cell r="Y137">
            <v>1280</v>
          </cell>
        </row>
        <row r="175">
          <cell r="Y175">
            <v>2</v>
          </cell>
        </row>
        <row r="193">
          <cell r="Y193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  <sheetDataSet>
      <sheetData sheetId="0">
        <row r="116">
          <cell r="I116">
            <v>0</v>
          </cell>
        </row>
        <row r="123">
          <cell r="I123">
            <v>1172</v>
          </cell>
        </row>
        <row r="126">
          <cell r="I126">
            <v>4</v>
          </cell>
        </row>
        <row r="128">
          <cell r="I128">
            <v>4535</v>
          </cell>
        </row>
        <row r="131">
          <cell r="I131">
            <v>27</v>
          </cell>
        </row>
        <row r="138">
          <cell r="I138">
            <v>5451</v>
          </cell>
        </row>
        <row r="141">
          <cell r="I141">
            <v>6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1</v>
          </cell>
        </row>
        <row r="165">
          <cell r="I165">
            <v>1</v>
          </cell>
        </row>
        <row r="166">
          <cell r="I166">
            <v>14</v>
          </cell>
        </row>
        <row r="167">
          <cell r="I167">
            <v>0</v>
          </cell>
        </row>
        <row r="168">
          <cell r="I168">
            <v>0</v>
          </cell>
        </row>
        <row r="171">
          <cell r="I171">
            <v>0</v>
          </cell>
        </row>
        <row r="176">
          <cell r="I176">
            <v>2</v>
          </cell>
        </row>
        <row r="180">
          <cell r="I180">
            <v>0</v>
          </cell>
        </row>
        <row r="191">
          <cell r="I191">
            <v>0</v>
          </cell>
        </row>
        <row r="197">
          <cell r="I197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  <sheetDataSet>
      <sheetData sheetId="0">
        <row r="116">
          <cell r="J116">
            <v>0</v>
          </cell>
        </row>
        <row r="123">
          <cell r="J123">
            <v>9681</v>
          </cell>
        </row>
        <row r="126">
          <cell r="J126">
            <v>12</v>
          </cell>
        </row>
        <row r="128">
          <cell r="J128">
            <v>13786</v>
          </cell>
        </row>
        <row r="131">
          <cell r="J131">
            <v>198</v>
          </cell>
        </row>
        <row r="138">
          <cell r="J138">
            <v>7035</v>
          </cell>
        </row>
        <row r="141">
          <cell r="J141">
            <v>48</v>
          </cell>
        </row>
        <row r="146">
          <cell r="J146">
            <v>26</v>
          </cell>
        </row>
        <row r="147">
          <cell r="J147">
            <v>1</v>
          </cell>
        </row>
        <row r="148">
          <cell r="J148">
            <v>0</v>
          </cell>
        </row>
        <row r="165">
          <cell r="J165">
            <v>2</v>
          </cell>
        </row>
        <row r="166">
          <cell r="J166">
            <v>10</v>
          </cell>
        </row>
        <row r="167">
          <cell r="J167">
            <v>104</v>
          </cell>
        </row>
        <row r="168">
          <cell r="J168">
            <v>169</v>
          </cell>
        </row>
        <row r="171">
          <cell r="J171">
            <v>0</v>
          </cell>
        </row>
        <row r="176">
          <cell r="J176">
            <v>10</v>
          </cell>
        </row>
        <row r="180">
          <cell r="J180">
            <v>3</v>
          </cell>
        </row>
        <row r="191">
          <cell r="J191">
            <v>0</v>
          </cell>
        </row>
        <row r="197">
          <cell r="J197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>
        <row r="116">
          <cell r="M116">
            <v>0</v>
          </cell>
        </row>
        <row r="123">
          <cell r="M123">
            <v>11274</v>
          </cell>
        </row>
        <row r="126">
          <cell r="M126">
            <v>14</v>
          </cell>
        </row>
        <row r="128">
          <cell r="M128">
            <v>11263</v>
          </cell>
        </row>
        <row r="131">
          <cell r="M131">
            <v>198</v>
          </cell>
        </row>
        <row r="138">
          <cell r="M138">
            <v>4299</v>
          </cell>
        </row>
        <row r="141">
          <cell r="M141">
            <v>56</v>
          </cell>
        </row>
        <row r="146">
          <cell r="M146">
            <v>10</v>
          </cell>
        </row>
        <row r="147">
          <cell r="M147">
            <v>0</v>
          </cell>
        </row>
        <row r="148">
          <cell r="M148">
            <v>2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106</v>
          </cell>
        </row>
        <row r="168">
          <cell r="M168">
            <v>106</v>
          </cell>
        </row>
        <row r="171">
          <cell r="M171">
            <v>0</v>
          </cell>
        </row>
        <row r="176">
          <cell r="M176">
            <v>15</v>
          </cell>
        </row>
        <row r="180">
          <cell r="M180">
            <v>3</v>
          </cell>
        </row>
        <row r="191">
          <cell r="M191">
            <v>0</v>
          </cell>
        </row>
        <row r="197">
          <cell r="M197">
            <v>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  <sheetDataSet>
      <sheetData sheetId="0">
        <row r="116">
          <cell r="N116">
            <v>0</v>
          </cell>
        </row>
        <row r="123">
          <cell r="N123">
            <v>13394</v>
          </cell>
        </row>
        <row r="126">
          <cell r="N126">
            <v>3</v>
          </cell>
        </row>
        <row r="128">
          <cell r="N128">
            <v>11960</v>
          </cell>
        </row>
        <row r="131">
          <cell r="N131">
            <v>226</v>
          </cell>
        </row>
        <row r="138">
          <cell r="N138">
            <v>9795</v>
          </cell>
        </row>
        <row r="141">
          <cell r="N141">
            <v>63</v>
          </cell>
        </row>
        <row r="146">
          <cell r="N146">
            <v>22</v>
          </cell>
        </row>
        <row r="147">
          <cell r="N147">
            <v>0</v>
          </cell>
        </row>
        <row r="148">
          <cell r="N148">
            <v>4</v>
          </cell>
        </row>
        <row r="165">
          <cell r="N165">
            <v>1</v>
          </cell>
        </row>
        <row r="166">
          <cell r="N166">
            <v>4</v>
          </cell>
        </row>
        <row r="167">
          <cell r="N167">
            <v>122</v>
          </cell>
        </row>
        <row r="168">
          <cell r="N168">
            <v>371</v>
          </cell>
        </row>
        <row r="171">
          <cell r="N171">
            <v>0</v>
          </cell>
        </row>
        <row r="176">
          <cell r="N176">
            <v>15</v>
          </cell>
        </row>
        <row r="180">
          <cell r="N180">
            <v>13</v>
          </cell>
        </row>
        <row r="191">
          <cell r="N191">
            <v>1</v>
          </cell>
        </row>
        <row r="197">
          <cell r="N19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  <sheetDataSet>
      <sheetData sheetId="0">
        <row r="64">
          <cell r="I64">
            <v>127</v>
          </cell>
        </row>
        <row r="85">
          <cell r="I85">
            <v>0</v>
          </cell>
        </row>
        <row r="88">
          <cell r="I88">
            <v>0</v>
          </cell>
        </row>
        <row r="97">
          <cell r="I97">
            <v>0</v>
          </cell>
        </row>
        <row r="110">
          <cell r="I110">
            <v>0</v>
          </cell>
        </row>
        <row r="136">
          <cell r="I136">
            <v>0</v>
          </cell>
        </row>
        <row r="144">
          <cell r="I144">
            <v>0</v>
          </cell>
        </row>
        <row r="174">
          <cell r="I174">
            <v>0</v>
          </cell>
        </row>
        <row r="192">
          <cell r="I192">
            <v>0</v>
          </cell>
        </row>
        <row r="198">
          <cell r="I198">
            <v>0</v>
          </cell>
        </row>
        <row r="226">
          <cell r="I226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  <sheetDataSet>
      <sheetData sheetId="0">
        <row r="116">
          <cell r="O116">
            <v>0</v>
          </cell>
        </row>
        <row r="123">
          <cell r="O123">
            <v>10990</v>
          </cell>
        </row>
        <row r="126">
          <cell r="O126">
            <v>6</v>
          </cell>
        </row>
        <row r="128">
          <cell r="O128">
            <v>9325</v>
          </cell>
        </row>
        <row r="131">
          <cell r="O131">
            <v>198</v>
          </cell>
        </row>
        <row r="138">
          <cell r="O138">
            <v>4663</v>
          </cell>
        </row>
        <row r="141">
          <cell r="O141">
            <v>66</v>
          </cell>
        </row>
        <row r="146">
          <cell r="O146">
            <v>19</v>
          </cell>
        </row>
        <row r="147">
          <cell r="O147">
            <v>0</v>
          </cell>
        </row>
        <row r="148">
          <cell r="O148">
            <v>0</v>
          </cell>
        </row>
        <row r="165">
          <cell r="O165">
            <v>1</v>
          </cell>
        </row>
        <row r="166">
          <cell r="O166">
            <v>30</v>
          </cell>
        </row>
        <row r="167">
          <cell r="O167">
            <v>57</v>
          </cell>
        </row>
        <row r="168">
          <cell r="O168">
            <v>138</v>
          </cell>
        </row>
        <row r="171">
          <cell r="O171">
            <v>0</v>
          </cell>
        </row>
        <row r="176">
          <cell r="O176">
            <v>10</v>
          </cell>
        </row>
        <row r="180">
          <cell r="O180">
            <v>5</v>
          </cell>
        </row>
        <row r="191">
          <cell r="O191">
            <v>0</v>
          </cell>
        </row>
        <row r="197">
          <cell r="O19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</sheetNames>
    <sheetDataSet>
      <sheetData sheetId="0">
        <row r="116">
          <cell r="R116">
            <v>0</v>
          </cell>
        </row>
        <row r="123">
          <cell r="R123">
            <v>12984</v>
          </cell>
        </row>
        <row r="126">
          <cell r="R126">
            <v>6</v>
          </cell>
        </row>
        <row r="128">
          <cell r="R128">
            <v>12917</v>
          </cell>
        </row>
        <row r="131">
          <cell r="R131">
            <v>180</v>
          </cell>
        </row>
        <row r="138">
          <cell r="R138">
            <v>7372</v>
          </cell>
        </row>
        <row r="141">
          <cell r="R141">
            <v>105</v>
          </cell>
        </row>
        <row r="146">
          <cell r="R146">
            <v>17</v>
          </cell>
        </row>
        <row r="147">
          <cell r="R147">
            <v>1</v>
          </cell>
        </row>
        <row r="148">
          <cell r="R148">
            <v>3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72</v>
          </cell>
        </row>
        <row r="168">
          <cell r="R168">
            <v>683</v>
          </cell>
        </row>
        <row r="171">
          <cell r="R171">
            <v>0</v>
          </cell>
        </row>
        <row r="176">
          <cell r="R176">
            <v>8</v>
          </cell>
        </row>
        <row r="180">
          <cell r="R180">
            <v>13</v>
          </cell>
        </row>
        <row r="191">
          <cell r="R191">
            <v>0</v>
          </cell>
        </row>
        <row r="197">
          <cell r="R197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</sheetNames>
    <sheetDataSet>
      <sheetData sheetId="0">
        <row r="116">
          <cell r="S116">
            <v>0</v>
          </cell>
        </row>
        <row r="123">
          <cell r="S123">
            <v>20451</v>
          </cell>
        </row>
        <row r="126">
          <cell r="S126">
            <v>8</v>
          </cell>
        </row>
        <row r="128">
          <cell r="S128">
            <v>11641</v>
          </cell>
        </row>
        <row r="131">
          <cell r="S131">
            <v>117</v>
          </cell>
        </row>
        <row r="138">
          <cell r="S138">
            <v>11027</v>
          </cell>
        </row>
        <row r="141">
          <cell r="S141">
            <v>61</v>
          </cell>
        </row>
        <row r="146">
          <cell r="S146">
            <v>14</v>
          </cell>
        </row>
        <row r="147">
          <cell r="S147">
            <v>1</v>
          </cell>
        </row>
        <row r="148">
          <cell r="S148">
            <v>2</v>
          </cell>
        </row>
        <row r="165">
          <cell r="S165">
            <v>0</v>
          </cell>
        </row>
        <row r="166">
          <cell r="S166">
            <v>0</v>
          </cell>
        </row>
        <row r="167">
          <cell r="S167">
            <v>33</v>
          </cell>
        </row>
        <row r="168">
          <cell r="S168">
            <v>273</v>
          </cell>
        </row>
        <row r="171">
          <cell r="S171">
            <v>0</v>
          </cell>
        </row>
        <row r="176">
          <cell r="S176">
            <v>6</v>
          </cell>
        </row>
        <row r="180">
          <cell r="S180">
            <v>12</v>
          </cell>
        </row>
        <row r="191">
          <cell r="S191">
            <v>1</v>
          </cell>
        </row>
        <row r="197">
          <cell r="S197">
            <v>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</sheetNames>
    <sheetDataSet>
      <sheetData sheetId="0">
        <row r="116">
          <cell r="T116">
            <v>0</v>
          </cell>
        </row>
        <row r="123">
          <cell r="T123">
            <v>9483</v>
          </cell>
        </row>
        <row r="126">
          <cell r="T126">
            <v>1443</v>
          </cell>
        </row>
        <row r="128">
          <cell r="T128">
            <v>6393</v>
          </cell>
        </row>
        <row r="131">
          <cell r="T131">
            <v>43</v>
          </cell>
        </row>
        <row r="138">
          <cell r="T138">
            <v>4117</v>
          </cell>
        </row>
        <row r="141">
          <cell r="T141">
            <v>89</v>
          </cell>
        </row>
        <row r="146">
          <cell r="T146">
            <v>10</v>
          </cell>
        </row>
        <row r="147">
          <cell r="T147">
            <v>1</v>
          </cell>
        </row>
        <row r="148">
          <cell r="T148">
            <v>99</v>
          </cell>
        </row>
        <row r="165">
          <cell r="T165">
            <v>9</v>
          </cell>
        </row>
        <row r="166">
          <cell r="T166">
            <v>1469</v>
          </cell>
        </row>
        <row r="167">
          <cell r="T167">
            <v>52</v>
          </cell>
        </row>
        <row r="168">
          <cell r="T168">
            <v>52</v>
          </cell>
        </row>
        <row r="171">
          <cell r="T171">
            <v>1</v>
          </cell>
        </row>
        <row r="176">
          <cell r="T176">
            <v>4</v>
          </cell>
        </row>
        <row r="180">
          <cell r="T180">
            <v>9</v>
          </cell>
        </row>
        <row r="191">
          <cell r="T191">
            <v>0</v>
          </cell>
        </row>
        <row r="197">
          <cell r="T197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</sheetNames>
    <sheetDataSet>
      <sheetData sheetId="0">
        <row r="123">
          <cell r="W123">
            <v>16886</v>
          </cell>
        </row>
        <row r="126">
          <cell r="W126">
            <v>1351</v>
          </cell>
        </row>
        <row r="128">
          <cell r="W128">
            <v>15670</v>
          </cell>
        </row>
        <row r="131">
          <cell r="W131">
            <v>103</v>
          </cell>
        </row>
        <row r="138">
          <cell r="W138">
            <v>11160</v>
          </cell>
        </row>
        <row r="141">
          <cell r="W141">
            <v>247</v>
          </cell>
        </row>
        <row r="146">
          <cell r="W146">
            <v>61</v>
          </cell>
        </row>
        <row r="147">
          <cell r="W147">
            <v>1</v>
          </cell>
        </row>
        <row r="148">
          <cell r="W148">
            <v>124</v>
          </cell>
        </row>
        <row r="165">
          <cell r="W165">
            <v>3</v>
          </cell>
        </row>
        <row r="166">
          <cell r="W166">
            <v>869</v>
          </cell>
        </row>
        <row r="167">
          <cell r="W167">
            <v>114</v>
          </cell>
        </row>
        <row r="168">
          <cell r="W168">
            <v>114</v>
          </cell>
        </row>
        <row r="171">
          <cell r="W171">
            <v>0</v>
          </cell>
        </row>
        <row r="176">
          <cell r="W176">
            <v>17</v>
          </cell>
        </row>
        <row r="180">
          <cell r="W180">
            <v>40</v>
          </cell>
        </row>
        <row r="191">
          <cell r="W191">
            <v>0</v>
          </cell>
        </row>
        <row r="197">
          <cell r="W197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</sheetNames>
    <sheetDataSet>
      <sheetData sheetId="0">
        <row r="116">
          <cell r="Y116">
            <v>0</v>
          </cell>
        </row>
        <row r="123">
          <cell r="Y123">
            <v>14214</v>
          </cell>
        </row>
        <row r="126">
          <cell r="Y126">
            <v>5</v>
          </cell>
        </row>
        <row r="128">
          <cell r="Y128">
            <v>15402</v>
          </cell>
        </row>
        <row r="131">
          <cell r="Y131">
            <v>150</v>
          </cell>
        </row>
        <row r="138">
          <cell r="Y138">
            <v>9832</v>
          </cell>
        </row>
        <row r="141">
          <cell r="Y141">
            <v>71</v>
          </cell>
        </row>
        <row r="146">
          <cell r="Y146">
            <v>45</v>
          </cell>
        </row>
        <row r="147">
          <cell r="Y147">
            <v>0</v>
          </cell>
        </row>
        <row r="148">
          <cell r="Y148">
            <v>5</v>
          </cell>
        </row>
        <row r="165">
          <cell r="Y165">
            <v>0</v>
          </cell>
        </row>
        <row r="166">
          <cell r="Y166">
            <v>0</v>
          </cell>
        </row>
        <row r="167">
          <cell r="Y167">
            <v>57</v>
          </cell>
        </row>
        <row r="168">
          <cell r="Y168">
            <v>165</v>
          </cell>
        </row>
        <row r="171">
          <cell r="Y171">
            <v>1</v>
          </cell>
        </row>
        <row r="176">
          <cell r="Y176">
            <v>18</v>
          </cell>
        </row>
        <row r="180">
          <cell r="Y180">
            <v>15</v>
          </cell>
        </row>
        <row r="191">
          <cell r="Y191">
            <v>1</v>
          </cell>
        </row>
        <row r="197">
          <cell r="Y197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uq"/>
    </sheetNames>
    <sheetDataSet>
      <sheetData sheetId="0">
        <row r="116">
          <cell r="X116">
            <v>671</v>
          </cell>
        </row>
        <row r="123">
          <cell r="X123">
            <v>11989</v>
          </cell>
        </row>
        <row r="126">
          <cell r="X126">
            <v>7</v>
          </cell>
        </row>
        <row r="128">
          <cell r="X128">
            <v>12803</v>
          </cell>
        </row>
        <row r="131">
          <cell r="X131">
            <v>210</v>
          </cell>
        </row>
        <row r="138">
          <cell r="X138">
            <v>10450</v>
          </cell>
        </row>
        <row r="141">
          <cell r="X141">
            <v>103</v>
          </cell>
        </row>
        <row r="146">
          <cell r="X146">
            <v>30</v>
          </cell>
        </row>
        <row r="147">
          <cell r="X147">
            <v>2</v>
          </cell>
        </row>
        <row r="148">
          <cell r="X148">
            <v>15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80</v>
          </cell>
        </row>
        <row r="168">
          <cell r="X168">
            <v>80</v>
          </cell>
        </row>
        <row r="171">
          <cell r="X171">
            <v>0</v>
          </cell>
        </row>
        <row r="176">
          <cell r="X176">
            <v>8</v>
          </cell>
        </row>
        <row r="180">
          <cell r="X180">
            <v>9</v>
          </cell>
        </row>
        <row r="191">
          <cell r="X191">
            <v>0</v>
          </cell>
        </row>
        <row r="197">
          <cell r="X19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  <sheetDataSet>
      <sheetData sheetId="0">
        <row r="64">
          <cell r="J64">
            <v>79</v>
          </cell>
        </row>
        <row r="85">
          <cell r="J85">
            <v>15</v>
          </cell>
        </row>
        <row r="88">
          <cell r="J88">
            <v>119</v>
          </cell>
        </row>
        <row r="97">
          <cell r="J97">
            <v>621</v>
          </cell>
        </row>
        <row r="110">
          <cell r="J110">
            <v>0</v>
          </cell>
        </row>
        <row r="136">
          <cell r="J136">
            <v>12358</v>
          </cell>
        </row>
        <row r="144">
          <cell r="J144">
            <v>764</v>
          </cell>
        </row>
        <row r="174">
          <cell r="J174">
            <v>1</v>
          </cell>
        </row>
        <row r="192">
          <cell r="J192">
            <v>0</v>
          </cell>
        </row>
        <row r="198">
          <cell r="J198">
            <v>0</v>
          </cell>
        </row>
        <row r="226">
          <cell r="J226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>
        <row r="64">
          <cell r="M64">
            <v>186</v>
          </cell>
        </row>
        <row r="85">
          <cell r="M85">
            <v>10</v>
          </cell>
        </row>
        <row r="88">
          <cell r="M88">
            <v>157</v>
          </cell>
        </row>
        <row r="97">
          <cell r="M97">
            <v>371</v>
          </cell>
        </row>
        <row r="110">
          <cell r="M110">
            <v>0</v>
          </cell>
        </row>
        <row r="136">
          <cell r="M136">
            <v>6870</v>
          </cell>
        </row>
        <row r="144">
          <cell r="M144">
            <v>2910</v>
          </cell>
        </row>
        <row r="174">
          <cell r="M174">
            <v>1</v>
          </cell>
        </row>
        <row r="192">
          <cell r="M192">
            <v>0</v>
          </cell>
        </row>
        <row r="198">
          <cell r="M198">
            <v>0</v>
          </cell>
        </row>
        <row r="226">
          <cell r="M226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  <sheetDataSet>
      <sheetData sheetId="0">
        <row r="64">
          <cell r="N64">
            <v>566</v>
          </cell>
        </row>
        <row r="85">
          <cell r="N85">
            <v>10</v>
          </cell>
        </row>
        <row r="88">
          <cell r="N88">
            <v>102</v>
          </cell>
        </row>
        <row r="97">
          <cell r="N97">
            <v>900</v>
          </cell>
        </row>
        <row r="110">
          <cell r="N110">
            <v>0</v>
          </cell>
        </row>
        <row r="136">
          <cell r="N136">
            <v>5889</v>
          </cell>
        </row>
        <row r="144">
          <cell r="N144">
            <v>958</v>
          </cell>
        </row>
        <row r="174">
          <cell r="N174">
            <v>1</v>
          </cell>
        </row>
        <row r="192">
          <cell r="N192">
            <v>1</v>
          </cell>
        </row>
        <row r="198">
          <cell r="N198">
            <v>1</v>
          </cell>
        </row>
        <row r="226">
          <cell r="N226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  <sheetDataSet>
      <sheetData sheetId="0">
        <row r="64">
          <cell r="O64">
            <v>202</v>
          </cell>
        </row>
        <row r="85">
          <cell r="O85">
            <v>15</v>
          </cell>
        </row>
        <row r="88">
          <cell r="O88">
            <v>152</v>
          </cell>
        </row>
        <row r="97">
          <cell r="O97">
            <v>610</v>
          </cell>
        </row>
        <row r="110">
          <cell r="O110">
            <v>200</v>
          </cell>
        </row>
        <row r="136">
          <cell r="O136">
            <v>2530</v>
          </cell>
        </row>
        <row r="144">
          <cell r="O144">
            <v>1402</v>
          </cell>
        </row>
        <row r="174">
          <cell r="O174">
            <v>1</v>
          </cell>
        </row>
        <row r="192">
          <cell r="O192">
            <v>0</v>
          </cell>
        </row>
        <row r="198">
          <cell r="O198">
            <v>0</v>
          </cell>
        </row>
        <row r="226">
          <cell r="O226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</sheetNames>
    <sheetDataSet>
      <sheetData sheetId="0">
        <row r="64">
          <cell r="R64">
            <v>72</v>
          </cell>
        </row>
        <row r="85">
          <cell r="R85">
            <v>10</v>
          </cell>
        </row>
        <row r="88">
          <cell r="R88">
            <v>113</v>
          </cell>
        </row>
        <row r="97">
          <cell r="R97">
            <v>584</v>
          </cell>
        </row>
        <row r="110">
          <cell r="R110">
            <v>0</v>
          </cell>
        </row>
        <row r="136">
          <cell r="R136">
            <v>3591</v>
          </cell>
        </row>
        <row r="144">
          <cell r="R144">
            <v>1971</v>
          </cell>
        </row>
        <row r="174">
          <cell r="R174">
            <v>0</v>
          </cell>
        </row>
        <row r="192">
          <cell r="R192">
            <v>0</v>
          </cell>
        </row>
        <row r="198">
          <cell r="R198">
            <v>0</v>
          </cell>
        </row>
        <row r="226">
          <cell r="R22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</sheetNames>
    <sheetDataSet>
      <sheetData sheetId="0">
        <row r="64">
          <cell r="S64">
            <v>187</v>
          </cell>
        </row>
        <row r="85">
          <cell r="S85">
            <v>10</v>
          </cell>
        </row>
        <row r="88">
          <cell r="S88">
            <v>180</v>
          </cell>
        </row>
        <row r="97">
          <cell r="S97">
            <v>385</v>
          </cell>
        </row>
        <row r="110">
          <cell r="S110">
            <v>0</v>
          </cell>
        </row>
        <row r="136">
          <cell r="S136">
            <v>4087</v>
          </cell>
        </row>
        <row r="144">
          <cell r="S144">
            <v>2145</v>
          </cell>
        </row>
        <row r="174">
          <cell r="S174">
            <v>2</v>
          </cell>
        </row>
        <row r="192">
          <cell r="S192">
            <v>0</v>
          </cell>
        </row>
        <row r="198">
          <cell r="S198">
            <v>0</v>
          </cell>
        </row>
        <row r="226">
          <cell r="S22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5"/>
  <sheetViews>
    <sheetView tabSelected="1" zoomScalePageLayoutView="0" workbookViewId="0" topLeftCell="M1">
      <pane ySplit="5" topLeftCell="A46" activePane="bottomLeft" state="frozen"/>
      <selection pane="topLeft" activeCell="A1" sqref="A1"/>
      <selection pane="bottomLeft" activeCell="Y226" sqref="Y226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5.14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4" width="6.421875" style="3" customWidth="1"/>
    <col min="15" max="15" width="6.28125" style="3" customWidth="1"/>
    <col min="16" max="16" width="5.140625" style="3" customWidth="1"/>
    <col min="17" max="17" width="6.57421875" style="3" customWidth="1"/>
    <col min="18" max="18" width="6.00390625" style="3" customWidth="1"/>
    <col min="19" max="19" width="6.28125" style="3" customWidth="1"/>
    <col min="20" max="20" width="6.14062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3.00390625" style="24" customWidth="1"/>
    <col min="28" max="28" width="9.140625" style="3" customWidth="1"/>
    <col min="29" max="16384" width="9.140625" style="3" customWidth="1"/>
  </cols>
  <sheetData>
    <row r="1" spans="1:27" s="4" customFormat="1" ht="23.25">
      <c r="A1" s="428" t="s">
        <v>10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AA1" s="20"/>
    </row>
    <row r="2" spans="1:27" s="9" customFormat="1" ht="23.25">
      <c r="A2" s="428" t="s">
        <v>217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AA2" s="21"/>
    </row>
    <row r="3" spans="1:27" s="6" customFormat="1" ht="11.25" customHeight="1" thickBot="1">
      <c r="A3" s="9"/>
      <c r="B3" s="421" t="s">
        <v>391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298"/>
      <c r="R3" s="298"/>
      <c r="S3" s="298"/>
      <c r="T3" s="298"/>
      <c r="U3" s="299"/>
      <c r="V3" s="298"/>
      <c r="W3" s="298"/>
      <c r="X3" s="298"/>
      <c r="Y3" s="298"/>
      <c r="Z3" s="22"/>
      <c r="AA3" s="297" t="s">
        <v>369</v>
      </c>
    </row>
    <row r="4" spans="1:28" s="6" customFormat="1" ht="27" customHeight="1" thickTop="1">
      <c r="A4" s="302" t="s">
        <v>373</v>
      </c>
      <c r="B4" s="301" t="s">
        <v>9</v>
      </c>
      <c r="C4" s="429" t="s">
        <v>0</v>
      </c>
      <c r="D4" s="431" t="s">
        <v>370</v>
      </c>
      <c r="E4" s="433" t="s">
        <v>358</v>
      </c>
      <c r="F4" s="388" t="s">
        <v>353</v>
      </c>
      <c r="G4" s="388" t="s">
        <v>354</v>
      </c>
      <c r="H4" s="389"/>
      <c r="I4" s="389"/>
      <c r="J4" s="389"/>
      <c r="K4" s="390" t="s">
        <v>353</v>
      </c>
      <c r="L4" s="389" t="s">
        <v>354</v>
      </c>
      <c r="M4" s="389"/>
      <c r="N4" s="389"/>
      <c r="O4" s="389"/>
      <c r="P4" s="388" t="s">
        <v>353</v>
      </c>
      <c r="Q4" s="388" t="s">
        <v>354</v>
      </c>
      <c r="R4" s="388"/>
      <c r="S4" s="388"/>
      <c r="T4" s="390"/>
      <c r="U4" s="391" t="s">
        <v>353</v>
      </c>
      <c r="V4" s="389" t="s">
        <v>354</v>
      </c>
      <c r="W4" s="389"/>
      <c r="X4" s="7"/>
      <c r="Y4" s="7"/>
      <c r="Z4" s="189"/>
      <c r="AA4" s="22"/>
      <c r="AB4" s="300" t="s">
        <v>327</v>
      </c>
    </row>
    <row r="5" spans="1:27" s="5" customFormat="1" ht="18.75">
      <c r="A5" s="294" t="s">
        <v>374</v>
      </c>
      <c r="B5" s="289" t="s">
        <v>7</v>
      </c>
      <c r="C5" s="430"/>
      <c r="D5" s="432"/>
      <c r="E5" s="434"/>
      <c r="F5" s="392" t="s">
        <v>1</v>
      </c>
      <c r="G5" s="392" t="s">
        <v>1</v>
      </c>
      <c r="H5" s="393" t="s">
        <v>355</v>
      </c>
      <c r="I5" s="393" t="s">
        <v>356</v>
      </c>
      <c r="J5" s="393" t="s">
        <v>357</v>
      </c>
      <c r="K5" s="392" t="s">
        <v>2</v>
      </c>
      <c r="L5" s="393" t="s">
        <v>2</v>
      </c>
      <c r="M5" s="393" t="s">
        <v>366</v>
      </c>
      <c r="N5" s="393" t="s">
        <v>367</v>
      </c>
      <c r="O5" s="393" t="s">
        <v>368</v>
      </c>
      <c r="P5" s="392" t="s">
        <v>3</v>
      </c>
      <c r="Q5" s="392" t="s">
        <v>3</v>
      </c>
      <c r="R5" s="392" t="s">
        <v>359</v>
      </c>
      <c r="S5" s="392" t="s">
        <v>360</v>
      </c>
      <c r="T5" s="392" t="s">
        <v>361</v>
      </c>
      <c r="U5" s="394" t="s">
        <v>4</v>
      </c>
      <c r="V5" s="393" t="s">
        <v>4</v>
      </c>
      <c r="W5" s="393" t="s">
        <v>362</v>
      </c>
      <c r="X5" s="8" t="s">
        <v>363</v>
      </c>
      <c r="Y5" s="8" t="s">
        <v>364</v>
      </c>
      <c r="Z5" s="190"/>
      <c r="AA5" s="23"/>
    </row>
    <row r="6" spans="1:27" s="5" customFormat="1" ht="12" customHeight="1" thickBot="1">
      <c r="A6" s="10"/>
      <c r="B6" s="435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7"/>
      <c r="Z6" s="190"/>
      <c r="AA6" s="23"/>
    </row>
    <row r="7" spans="1:28" s="4" customFormat="1" ht="20.25" hidden="1" thickBot="1" thickTop="1">
      <c r="A7" s="11"/>
      <c r="B7" s="287" t="s">
        <v>6</v>
      </c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09"/>
      <c r="V7" s="12"/>
      <c r="W7" s="12"/>
      <c r="X7" s="12"/>
      <c r="Y7" s="12"/>
      <c r="Z7" s="191"/>
      <c r="AA7" s="20"/>
      <c r="AB7" s="313"/>
    </row>
    <row r="8" spans="1:28" ht="43.5" customHeight="1" hidden="1" thickTop="1">
      <c r="A8" s="285" t="s">
        <v>197</v>
      </c>
      <c r="B8" s="25" t="s">
        <v>206</v>
      </c>
      <c r="C8" s="26"/>
      <c r="D8" s="195"/>
      <c r="E8" s="195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195"/>
      <c r="X8" s="195"/>
      <c r="Y8" s="195"/>
      <c r="Z8" s="42"/>
      <c r="AA8" s="27"/>
      <c r="AB8" s="314"/>
    </row>
    <row r="9" spans="1:28" ht="24" customHeight="1" hidden="1">
      <c r="A9" s="32"/>
      <c r="B9" s="29" t="s">
        <v>13</v>
      </c>
      <c r="C9" s="30"/>
      <c r="D9" s="31"/>
      <c r="E9" s="31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61"/>
      <c r="V9" s="258"/>
      <c r="W9" s="31"/>
      <c r="X9" s="31"/>
      <c r="Y9" s="31"/>
      <c r="Z9" s="42"/>
      <c r="AA9" s="27"/>
      <c r="AB9" s="314"/>
    </row>
    <row r="10" spans="1:28" ht="29.25" customHeight="1" hidden="1">
      <c r="A10" s="32"/>
      <c r="B10" s="33" t="s">
        <v>14</v>
      </c>
      <c r="C10" s="30" t="s">
        <v>161</v>
      </c>
      <c r="D10" s="31">
        <v>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78"/>
      <c r="V10" s="31"/>
      <c r="W10" s="31"/>
      <c r="X10" s="31"/>
      <c r="Y10" s="31"/>
      <c r="Z10" s="190"/>
      <c r="AA10" s="27" t="s">
        <v>328</v>
      </c>
      <c r="AB10" s="314"/>
    </row>
    <row r="11" spans="1:28" ht="18.75" hidden="1">
      <c r="A11" s="43"/>
      <c r="B11" s="29" t="s">
        <v>11</v>
      </c>
      <c r="C11" s="3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78"/>
      <c r="V11" s="31"/>
      <c r="W11" s="31"/>
      <c r="X11" s="31"/>
      <c r="Y11" s="31"/>
      <c r="Z11" s="190"/>
      <c r="AA11" s="27"/>
      <c r="AB11" s="314"/>
    </row>
    <row r="12" spans="1:29" ht="51.75" hidden="1">
      <c r="A12" s="319"/>
      <c r="B12" s="33" t="s">
        <v>12</v>
      </c>
      <c r="C12" s="35" t="s">
        <v>160</v>
      </c>
      <c r="D12" s="31">
        <v>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78"/>
      <c r="V12" s="31"/>
      <c r="W12" s="31"/>
      <c r="X12" s="31"/>
      <c r="Y12" s="31"/>
      <c r="Z12" s="190"/>
      <c r="AA12" s="308" t="s">
        <v>389</v>
      </c>
      <c r="AB12" s="314" t="s">
        <v>330</v>
      </c>
      <c r="AC12" s="3" t="s">
        <v>350</v>
      </c>
    </row>
    <row r="13" spans="1:28" ht="18.75" hidden="1">
      <c r="A13" s="36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4"/>
      <c r="V13" s="39"/>
      <c r="W13" s="39"/>
      <c r="X13" s="39"/>
      <c r="Y13" s="39"/>
      <c r="Z13" s="190"/>
      <c r="AA13" s="27"/>
      <c r="AB13" s="314"/>
    </row>
    <row r="14" spans="1:28" ht="18.75" hidden="1">
      <c r="A14" s="40"/>
      <c r="B14" s="36" t="s">
        <v>15</v>
      </c>
      <c r="C14" s="4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84"/>
      <c r="V14" s="39"/>
      <c r="W14" s="39"/>
      <c r="X14" s="39"/>
      <c r="Y14" s="39"/>
      <c r="Z14" s="190"/>
      <c r="AA14" s="27"/>
      <c r="AB14" s="314"/>
    </row>
    <row r="15" spans="1:28" ht="39.75" customHeight="1" hidden="1">
      <c r="A15" s="43"/>
      <c r="B15" s="44" t="s">
        <v>16</v>
      </c>
      <c r="C15" s="4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78"/>
      <c r="V15" s="31"/>
      <c r="W15" s="31"/>
      <c r="X15" s="31"/>
      <c r="Y15" s="31"/>
      <c r="Z15" s="190"/>
      <c r="AA15" s="27"/>
      <c r="AB15" s="314"/>
    </row>
    <row r="16" spans="1:28" ht="18.75" hidden="1">
      <c r="A16" s="43"/>
      <c r="B16" s="46" t="s">
        <v>17</v>
      </c>
      <c r="C16" s="47" t="s">
        <v>162</v>
      </c>
      <c r="D16" s="48">
        <f>SUM(D17+D22+D23+D26+D32+D33+D34+D36+D37+D38+D39+D43+D44)</f>
        <v>8270</v>
      </c>
      <c r="E16" s="31"/>
      <c r="F16" s="48"/>
      <c r="G16" s="112"/>
      <c r="H16" s="112"/>
      <c r="I16" s="112"/>
      <c r="J16" s="112"/>
      <c r="K16" s="48"/>
      <c r="L16" s="112"/>
      <c r="M16" s="112"/>
      <c r="N16" s="112"/>
      <c r="O16" s="112"/>
      <c r="P16" s="48"/>
      <c r="Q16" s="112"/>
      <c r="R16" s="112"/>
      <c r="S16" s="112"/>
      <c r="T16" s="112"/>
      <c r="U16" s="395"/>
      <c r="V16" s="112"/>
      <c r="W16" s="112"/>
      <c r="X16" s="112"/>
      <c r="Y16" s="112"/>
      <c r="Z16" s="190"/>
      <c r="AA16" s="308" t="s">
        <v>278</v>
      </c>
      <c r="AB16" s="314"/>
    </row>
    <row r="17" spans="1:28" ht="34.5" hidden="1">
      <c r="A17" s="49"/>
      <c r="B17" s="44" t="s">
        <v>18</v>
      </c>
      <c r="C17" s="45" t="s">
        <v>162</v>
      </c>
      <c r="D17" s="31">
        <f>SUM(D18+D19)</f>
        <v>6700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78"/>
      <c r="V17" s="31"/>
      <c r="W17" s="31"/>
      <c r="X17" s="31"/>
      <c r="Y17" s="31"/>
      <c r="Z17" s="190"/>
      <c r="AA17" s="27" t="s">
        <v>279</v>
      </c>
      <c r="AB17" s="314"/>
    </row>
    <row r="18" spans="1:28" ht="18.75" hidden="1">
      <c r="A18" s="316"/>
      <c r="B18" s="44" t="s">
        <v>19</v>
      </c>
      <c r="C18" s="45" t="s">
        <v>162</v>
      </c>
      <c r="D18" s="31">
        <v>4200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78"/>
      <c r="V18" s="31"/>
      <c r="W18" s="31"/>
      <c r="X18" s="31"/>
      <c r="Y18" s="31"/>
      <c r="Z18" s="190"/>
      <c r="AA18" s="27"/>
      <c r="AB18" s="314" t="s">
        <v>330</v>
      </c>
    </row>
    <row r="19" spans="1:28" ht="18.75" hidden="1">
      <c r="A19" s="316"/>
      <c r="B19" s="44" t="s">
        <v>20</v>
      </c>
      <c r="C19" s="45" t="s">
        <v>162</v>
      </c>
      <c r="D19" s="31">
        <v>2500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78"/>
      <c r="V19" s="31"/>
      <c r="W19" s="31"/>
      <c r="X19" s="31"/>
      <c r="Y19" s="31"/>
      <c r="Z19" s="190"/>
      <c r="AA19" s="27"/>
      <c r="AB19" s="314" t="s">
        <v>330</v>
      </c>
    </row>
    <row r="20" spans="1:28" ht="18.75" hidden="1">
      <c r="A20" s="316"/>
      <c r="B20" s="51" t="s">
        <v>21</v>
      </c>
      <c r="C20" s="52" t="s">
        <v>162</v>
      </c>
      <c r="D20" s="53">
        <v>11000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78"/>
      <c r="V20" s="31"/>
      <c r="W20" s="31"/>
      <c r="X20" s="31"/>
      <c r="Y20" s="31"/>
      <c r="Z20" s="190"/>
      <c r="AA20" s="27"/>
      <c r="AB20" s="314" t="s">
        <v>330</v>
      </c>
    </row>
    <row r="21" spans="1:28" ht="18.75" hidden="1">
      <c r="A21" s="316"/>
      <c r="B21" s="51" t="s">
        <v>22</v>
      </c>
      <c r="C21" s="52" t="s">
        <v>162</v>
      </c>
      <c r="D21" s="53">
        <v>4200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78"/>
      <c r="V21" s="31"/>
      <c r="W21" s="31"/>
      <c r="X21" s="31"/>
      <c r="Y21" s="31"/>
      <c r="Z21" s="190"/>
      <c r="AA21" s="27"/>
      <c r="AB21" s="314" t="s">
        <v>330</v>
      </c>
    </row>
    <row r="22" spans="1:28" ht="34.5" hidden="1">
      <c r="A22" s="316"/>
      <c r="B22" s="44" t="s">
        <v>23</v>
      </c>
      <c r="C22" s="45" t="s">
        <v>162</v>
      </c>
      <c r="D22" s="31">
        <v>20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78"/>
      <c r="V22" s="31"/>
      <c r="W22" s="31"/>
      <c r="X22" s="31"/>
      <c r="Y22" s="31"/>
      <c r="Z22" s="190"/>
      <c r="AA22" s="27"/>
      <c r="AB22" s="314" t="s">
        <v>330</v>
      </c>
    </row>
    <row r="23" spans="1:28" ht="18.75" hidden="1">
      <c r="A23" s="54"/>
      <c r="B23" s="55" t="s">
        <v>24</v>
      </c>
      <c r="C23" s="56" t="s">
        <v>162</v>
      </c>
      <c r="D23" s="57">
        <f>SUM(D24:D25)</f>
        <v>205</v>
      </c>
      <c r="E23" s="31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396"/>
      <c r="V23" s="57"/>
      <c r="W23" s="57"/>
      <c r="X23" s="57"/>
      <c r="Y23" s="57"/>
      <c r="Z23" s="190"/>
      <c r="AA23" s="27" t="s">
        <v>280</v>
      </c>
      <c r="AB23" s="314"/>
    </row>
    <row r="24" spans="1:28" ht="18.75" hidden="1">
      <c r="A24" s="316"/>
      <c r="B24" s="44" t="s">
        <v>25</v>
      </c>
      <c r="C24" s="45" t="s">
        <v>162</v>
      </c>
      <c r="D24" s="31">
        <v>95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78"/>
      <c r="V24" s="31"/>
      <c r="W24" s="31"/>
      <c r="X24" s="31"/>
      <c r="Y24" s="31"/>
      <c r="Z24" s="190"/>
      <c r="AA24" s="27"/>
      <c r="AB24" s="314" t="s">
        <v>330</v>
      </c>
    </row>
    <row r="25" spans="1:28" ht="18.75" hidden="1">
      <c r="A25" s="316"/>
      <c r="B25" s="44" t="s">
        <v>26</v>
      </c>
      <c r="C25" s="45" t="s">
        <v>162</v>
      </c>
      <c r="D25" s="31">
        <v>110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78"/>
      <c r="V25" s="31"/>
      <c r="W25" s="31"/>
      <c r="X25" s="31"/>
      <c r="Y25" s="31"/>
      <c r="Z25" s="190"/>
      <c r="AA25" s="27"/>
      <c r="AB25" s="314" t="s">
        <v>330</v>
      </c>
    </row>
    <row r="26" spans="1:28" ht="18.75" hidden="1">
      <c r="A26" s="49"/>
      <c r="B26" s="44" t="s">
        <v>27</v>
      </c>
      <c r="C26" s="45" t="s">
        <v>162</v>
      </c>
      <c r="D26" s="31">
        <f>SUM(D27:D29)</f>
        <v>329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78"/>
      <c r="V26" s="31"/>
      <c r="W26" s="31"/>
      <c r="X26" s="31"/>
      <c r="Y26" s="31"/>
      <c r="Z26" s="190"/>
      <c r="AA26" s="27" t="s">
        <v>281</v>
      </c>
      <c r="AB26" s="314"/>
    </row>
    <row r="27" spans="1:28" ht="18.75" hidden="1">
      <c r="A27" s="316"/>
      <c r="B27" s="44" t="s">
        <v>28</v>
      </c>
      <c r="C27" s="45" t="s">
        <v>162</v>
      </c>
      <c r="D27" s="31">
        <v>260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78"/>
      <c r="V27" s="31"/>
      <c r="W27" s="31"/>
      <c r="X27" s="31"/>
      <c r="Y27" s="31"/>
      <c r="Z27" s="190"/>
      <c r="AA27" s="27"/>
      <c r="AB27" s="314" t="s">
        <v>330</v>
      </c>
    </row>
    <row r="28" spans="1:28" ht="22.5" customHeight="1" hidden="1">
      <c r="A28" s="316"/>
      <c r="B28" s="44" t="s">
        <v>29</v>
      </c>
      <c r="C28" s="45" t="s">
        <v>162</v>
      </c>
      <c r="D28" s="31">
        <v>55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78"/>
      <c r="V28" s="31"/>
      <c r="W28" s="31"/>
      <c r="X28" s="31"/>
      <c r="Y28" s="31"/>
      <c r="Z28" s="190"/>
      <c r="AA28" s="27"/>
      <c r="AB28" s="314" t="s">
        <v>330</v>
      </c>
    </row>
    <row r="29" spans="1:28" ht="18.75" hidden="1">
      <c r="A29" s="316"/>
      <c r="B29" s="44" t="s">
        <v>30</v>
      </c>
      <c r="C29" s="45" t="s">
        <v>162</v>
      </c>
      <c r="D29" s="31">
        <v>14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78"/>
      <c r="V29" s="31"/>
      <c r="W29" s="31"/>
      <c r="X29" s="31"/>
      <c r="Y29" s="31"/>
      <c r="Z29" s="190"/>
      <c r="AA29" s="27"/>
      <c r="AB29" s="314" t="s">
        <v>330</v>
      </c>
    </row>
    <row r="30" spans="1:28" ht="18.75" hidden="1">
      <c r="A30" s="316"/>
      <c r="B30" s="51" t="s">
        <v>31</v>
      </c>
      <c r="C30" s="52" t="s">
        <v>162</v>
      </c>
      <c r="D30" s="53">
        <v>55</v>
      </c>
      <c r="E30" s="31"/>
      <c r="F30" s="53"/>
      <c r="G30" s="31"/>
      <c r="H30" s="53"/>
      <c r="I30" s="53"/>
      <c r="J30" s="53"/>
      <c r="K30" s="53"/>
      <c r="L30" s="31"/>
      <c r="M30" s="53"/>
      <c r="N30" s="53"/>
      <c r="O30" s="53"/>
      <c r="P30" s="53"/>
      <c r="Q30" s="31"/>
      <c r="R30" s="53"/>
      <c r="S30" s="53"/>
      <c r="T30" s="53"/>
      <c r="U30" s="397"/>
      <c r="V30" s="31"/>
      <c r="W30" s="53"/>
      <c r="X30" s="53"/>
      <c r="Y30" s="53"/>
      <c r="Z30" s="190"/>
      <c r="AA30" s="27"/>
      <c r="AB30" s="314" t="s">
        <v>330</v>
      </c>
    </row>
    <row r="31" spans="1:28" ht="18.75" hidden="1">
      <c r="A31" s="316"/>
      <c r="B31" s="51" t="s">
        <v>32</v>
      </c>
      <c r="C31" s="52" t="s">
        <v>162</v>
      </c>
      <c r="D31" s="53">
        <v>1</v>
      </c>
      <c r="E31" s="31"/>
      <c r="F31" s="53"/>
      <c r="G31" s="31"/>
      <c r="H31" s="53"/>
      <c r="I31" s="53"/>
      <c r="J31" s="53"/>
      <c r="K31" s="53"/>
      <c r="L31" s="31"/>
      <c r="M31" s="53"/>
      <c r="N31" s="53"/>
      <c r="O31" s="53"/>
      <c r="P31" s="53"/>
      <c r="Q31" s="31"/>
      <c r="R31" s="53"/>
      <c r="S31" s="53"/>
      <c r="T31" s="53"/>
      <c r="U31" s="397"/>
      <c r="V31" s="31"/>
      <c r="W31" s="53"/>
      <c r="X31" s="53"/>
      <c r="Y31" s="53"/>
      <c r="Z31" s="190"/>
      <c r="AA31" s="27"/>
      <c r="AB31" s="314" t="s">
        <v>330</v>
      </c>
    </row>
    <row r="32" spans="1:28" ht="18.75" hidden="1">
      <c r="A32" s="316"/>
      <c r="B32" s="44" t="s">
        <v>33</v>
      </c>
      <c r="C32" s="45" t="s">
        <v>162</v>
      </c>
      <c r="D32" s="31">
        <v>365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78"/>
      <c r="V32" s="31"/>
      <c r="W32" s="31"/>
      <c r="X32" s="31"/>
      <c r="Y32" s="31"/>
      <c r="Z32" s="190"/>
      <c r="AA32" s="27"/>
      <c r="AB32" s="314" t="s">
        <v>330</v>
      </c>
    </row>
    <row r="33" spans="1:28" ht="18.75" hidden="1">
      <c r="A33" s="316"/>
      <c r="B33" s="44" t="s">
        <v>34</v>
      </c>
      <c r="C33" s="45" t="s">
        <v>162</v>
      </c>
      <c r="D33" s="31">
        <v>100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78"/>
      <c r="V33" s="31"/>
      <c r="W33" s="31"/>
      <c r="X33" s="31"/>
      <c r="Y33" s="31"/>
      <c r="Z33" s="190"/>
      <c r="AA33" s="27"/>
      <c r="AB33" s="314" t="s">
        <v>330</v>
      </c>
    </row>
    <row r="34" spans="1:28" ht="34.5" hidden="1">
      <c r="A34" s="316"/>
      <c r="B34" s="44" t="s">
        <v>35</v>
      </c>
      <c r="C34" s="45" t="s">
        <v>162</v>
      </c>
      <c r="D34" s="31">
        <v>205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78"/>
      <c r="V34" s="31"/>
      <c r="W34" s="31"/>
      <c r="X34" s="31"/>
      <c r="Y34" s="31"/>
      <c r="Z34" s="190"/>
      <c r="AA34" s="27"/>
      <c r="AB34" s="314" t="s">
        <v>330</v>
      </c>
    </row>
    <row r="35" spans="1:29" ht="18.75" hidden="1">
      <c r="A35" s="49"/>
      <c r="B35" s="44" t="s">
        <v>36</v>
      </c>
      <c r="C35" s="45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78"/>
      <c r="V35" s="31"/>
      <c r="W35" s="31"/>
      <c r="X35" s="31"/>
      <c r="Y35" s="31"/>
      <c r="Z35" s="379"/>
      <c r="AA35" s="101"/>
      <c r="AB35" s="380"/>
      <c r="AC35" s="13"/>
    </row>
    <row r="36" spans="1:28" ht="47.25" customHeight="1" hidden="1">
      <c r="A36" s="316"/>
      <c r="B36" s="44" t="s">
        <v>241</v>
      </c>
      <c r="C36" s="45" t="s">
        <v>161</v>
      </c>
      <c r="D36" s="31">
        <v>5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78"/>
      <c r="V36" s="31"/>
      <c r="W36" s="31"/>
      <c r="X36" s="31"/>
      <c r="Y36" s="31"/>
      <c r="Z36" s="190"/>
      <c r="AA36" s="27"/>
      <c r="AB36" s="314" t="s">
        <v>330</v>
      </c>
    </row>
    <row r="37" spans="1:28" ht="75.75" customHeight="1" hidden="1">
      <c r="A37" s="316"/>
      <c r="B37" s="44" t="s">
        <v>37</v>
      </c>
      <c r="C37" s="45" t="s">
        <v>163</v>
      </c>
      <c r="D37" s="31">
        <v>6</v>
      </c>
      <c r="E37" s="31"/>
      <c r="F37" s="59"/>
      <c r="G37" s="31"/>
      <c r="H37" s="59"/>
      <c r="I37" s="59"/>
      <c r="J37" s="59"/>
      <c r="K37" s="59"/>
      <c r="L37" s="31"/>
      <c r="M37" s="59"/>
      <c r="N37" s="59"/>
      <c r="O37" s="59"/>
      <c r="P37" s="31"/>
      <c r="Q37" s="31"/>
      <c r="R37" s="59"/>
      <c r="S37" s="59"/>
      <c r="T37" s="59"/>
      <c r="U37" s="398"/>
      <c r="V37" s="31"/>
      <c r="W37" s="59"/>
      <c r="X37" s="59"/>
      <c r="Y37" s="59"/>
      <c r="Z37" s="190"/>
      <c r="AA37" s="27"/>
      <c r="AB37" s="314" t="s">
        <v>330</v>
      </c>
    </row>
    <row r="38" spans="1:28" ht="69" hidden="1">
      <c r="A38" s="316"/>
      <c r="B38" s="44" t="s">
        <v>38</v>
      </c>
      <c r="C38" s="45" t="s">
        <v>164</v>
      </c>
      <c r="D38" s="31">
        <v>3</v>
      </c>
      <c r="E38" s="31"/>
      <c r="F38" s="31"/>
      <c r="G38" s="31"/>
      <c r="H38" s="31"/>
      <c r="I38" s="31"/>
      <c r="J38" s="31"/>
      <c r="K38" s="59"/>
      <c r="L38" s="31"/>
      <c r="M38" s="59"/>
      <c r="N38" s="59"/>
      <c r="O38" s="59"/>
      <c r="P38" s="31"/>
      <c r="Q38" s="31"/>
      <c r="R38" s="31"/>
      <c r="S38" s="31"/>
      <c r="T38" s="31"/>
      <c r="U38" s="378"/>
      <c r="V38" s="31"/>
      <c r="W38" s="31"/>
      <c r="X38" s="31"/>
      <c r="Y38" s="31"/>
      <c r="Z38" s="190"/>
      <c r="AA38" s="27"/>
      <c r="AB38" s="314" t="s">
        <v>330</v>
      </c>
    </row>
    <row r="39" spans="1:28" ht="18.75" hidden="1">
      <c r="A39" s="49"/>
      <c r="B39" s="44" t="s">
        <v>39</v>
      </c>
      <c r="C39" s="45" t="s">
        <v>162</v>
      </c>
      <c r="D39" s="31">
        <f>SUM(D40:D42)</f>
        <v>130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78"/>
      <c r="V39" s="31"/>
      <c r="W39" s="31"/>
      <c r="X39" s="31"/>
      <c r="Y39" s="31"/>
      <c r="Z39" s="190"/>
      <c r="AA39" s="27" t="s">
        <v>282</v>
      </c>
      <c r="AB39" s="314"/>
    </row>
    <row r="40" spans="1:28" ht="18.75" hidden="1">
      <c r="A40" s="316"/>
      <c r="B40" s="44" t="s">
        <v>40</v>
      </c>
      <c r="C40" s="45" t="s">
        <v>162</v>
      </c>
      <c r="D40" s="31">
        <v>22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78"/>
      <c r="V40" s="31"/>
      <c r="W40" s="31"/>
      <c r="X40" s="31"/>
      <c r="Y40" s="31"/>
      <c r="Z40" s="190"/>
      <c r="AA40" s="27"/>
      <c r="AB40" s="314" t="s">
        <v>330</v>
      </c>
    </row>
    <row r="41" spans="1:28" ht="18.75" hidden="1">
      <c r="A41" s="316"/>
      <c r="B41" s="55" t="s">
        <v>41</v>
      </c>
      <c r="C41" s="56" t="s">
        <v>162</v>
      </c>
      <c r="D41" s="57">
        <v>53</v>
      </c>
      <c r="E41" s="31"/>
      <c r="F41" s="57"/>
      <c r="G41" s="31"/>
      <c r="H41" s="57"/>
      <c r="I41" s="57"/>
      <c r="J41" s="57"/>
      <c r="K41" s="57"/>
      <c r="L41" s="31"/>
      <c r="M41" s="57"/>
      <c r="N41" s="57"/>
      <c r="O41" s="57"/>
      <c r="P41" s="57"/>
      <c r="Q41" s="31"/>
      <c r="R41" s="57"/>
      <c r="S41" s="57"/>
      <c r="T41" s="57"/>
      <c r="U41" s="396"/>
      <c r="V41" s="31"/>
      <c r="W41" s="57"/>
      <c r="X41" s="57"/>
      <c r="Y41" s="57"/>
      <c r="Z41" s="190"/>
      <c r="AA41" s="27"/>
      <c r="AB41" s="314" t="s">
        <v>330</v>
      </c>
    </row>
    <row r="42" spans="1:28" ht="18.75" hidden="1">
      <c r="A42" s="316"/>
      <c r="B42" s="44" t="s">
        <v>42</v>
      </c>
      <c r="C42" s="45" t="s">
        <v>162</v>
      </c>
      <c r="D42" s="31">
        <v>55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78"/>
      <c r="V42" s="31"/>
      <c r="W42" s="31"/>
      <c r="X42" s="31"/>
      <c r="Y42" s="31"/>
      <c r="Z42" s="190"/>
      <c r="AA42" s="27"/>
      <c r="AB42" s="314" t="s">
        <v>330</v>
      </c>
    </row>
    <row r="43" spans="1:28" ht="57" customHeight="1" hidden="1">
      <c r="A43" s="316"/>
      <c r="B43" s="44" t="s">
        <v>43</v>
      </c>
      <c r="C43" s="45" t="s">
        <v>162</v>
      </c>
      <c r="D43" s="31">
        <v>200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78"/>
      <c r="V43" s="31"/>
      <c r="W43" s="31"/>
      <c r="X43" s="31"/>
      <c r="Y43" s="31"/>
      <c r="Z43" s="190"/>
      <c r="AA43" s="27"/>
      <c r="AB43" s="314" t="s">
        <v>330</v>
      </c>
    </row>
    <row r="44" spans="1:28" ht="18.75" hidden="1">
      <c r="A44" s="316"/>
      <c r="B44" s="44" t="s">
        <v>44</v>
      </c>
      <c r="C44" s="45" t="s">
        <v>162</v>
      </c>
      <c r="D44" s="31">
        <v>2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78"/>
      <c r="V44" s="31"/>
      <c r="W44" s="31"/>
      <c r="X44" s="31"/>
      <c r="Y44" s="31"/>
      <c r="Z44" s="190"/>
      <c r="AA44" s="27"/>
      <c r="AB44" s="314" t="s">
        <v>330</v>
      </c>
    </row>
    <row r="45" spans="1:28" ht="19.5" hidden="1" thickBot="1">
      <c r="A45" s="316"/>
      <c r="B45" s="62"/>
      <c r="C45" s="63"/>
      <c r="D45" s="64"/>
      <c r="E45" s="64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64"/>
      <c r="T45" s="64"/>
      <c r="U45" s="65"/>
      <c r="V45" s="64"/>
      <c r="W45" s="64"/>
      <c r="X45" s="64"/>
      <c r="Y45" s="64"/>
      <c r="Z45" s="190"/>
      <c r="AA45" s="27"/>
      <c r="AB45" s="314"/>
    </row>
    <row r="46" spans="1:28" ht="21" customHeight="1" thickBot="1" thickTop="1">
      <c r="A46" s="66"/>
      <c r="B46" s="422" t="s">
        <v>6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4"/>
      <c r="Z46" s="190"/>
      <c r="AA46" s="27"/>
      <c r="AB46" s="314"/>
    </row>
    <row r="47" spans="1:28" ht="35.25" thickTop="1">
      <c r="A47" s="286" t="s">
        <v>198</v>
      </c>
      <c r="B47" s="67" t="s">
        <v>207</v>
      </c>
      <c r="C47" s="68"/>
      <c r="D47" s="69"/>
      <c r="E47" s="69"/>
      <c r="F47" s="262"/>
      <c r="G47" s="258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3"/>
      <c r="V47" s="262"/>
      <c r="W47" s="262"/>
      <c r="X47" s="39"/>
      <c r="Y47" s="39"/>
      <c r="Z47" s="190"/>
      <c r="AA47" s="27"/>
      <c r="AB47" s="314"/>
    </row>
    <row r="48" spans="1:28" ht="18.75">
      <c r="A48" s="32"/>
      <c r="B48" s="70" t="s">
        <v>45</v>
      </c>
      <c r="C48" s="71"/>
      <c r="D48" s="31"/>
      <c r="E48" s="31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61"/>
      <c r="V48" s="258"/>
      <c r="W48" s="258"/>
      <c r="X48" s="31"/>
      <c r="Y48" s="31"/>
      <c r="Z48" s="190"/>
      <c r="AA48" s="27"/>
      <c r="AB48" s="314"/>
    </row>
    <row r="49" spans="1:28" ht="93.75" customHeight="1">
      <c r="A49" s="32"/>
      <c r="B49" s="44" t="s">
        <v>261</v>
      </c>
      <c r="C49" s="45" t="s">
        <v>165</v>
      </c>
      <c r="D49" s="31">
        <v>90</v>
      </c>
      <c r="E49" s="265">
        <f>SUM(G49,L49,Q49,V49)</f>
        <v>22.283026113671273</v>
      </c>
      <c r="F49" s="355">
        <v>0</v>
      </c>
      <c r="G49" s="265">
        <f>G57*100/41664</f>
        <v>1.560099846390169</v>
      </c>
      <c r="H49" s="265">
        <f>H57*100/41664</f>
        <v>0.36482334869431643</v>
      </c>
      <c r="I49" s="265">
        <f>I57*100/41664</f>
        <v>0.5280337941628265</v>
      </c>
      <c r="J49" s="265">
        <f>J57*100/41664</f>
        <v>0.6672427035330261</v>
      </c>
      <c r="K49" s="270">
        <v>40</v>
      </c>
      <c r="L49" s="265">
        <f>L57*100/41664</f>
        <v>7.860503072196621</v>
      </c>
      <c r="M49" s="265">
        <f>M57*100/41664</f>
        <v>0.580837173579109</v>
      </c>
      <c r="N49" s="265">
        <f>N57*100/41664</f>
        <v>2.1985407066052227</v>
      </c>
      <c r="O49" s="265">
        <f>O57*100/41664</f>
        <v>5.081125192012289</v>
      </c>
      <c r="P49" s="270">
        <v>0</v>
      </c>
      <c r="Q49" s="265">
        <f>Q57*100/41664</f>
        <v>6.946044546850999</v>
      </c>
      <c r="R49" s="265">
        <f>R57*100/41664</f>
        <v>0.5952380952380952</v>
      </c>
      <c r="S49" s="265">
        <f>S57*100/41664</f>
        <v>4.469086021505376</v>
      </c>
      <c r="T49" s="265">
        <f>T57*100/41664</f>
        <v>1.881720430107527</v>
      </c>
      <c r="U49" s="362">
        <v>90</v>
      </c>
      <c r="V49" s="265">
        <f>V57*100/41664</f>
        <v>5.916378648233487</v>
      </c>
      <c r="W49" s="265">
        <f>W57*100/41664</f>
        <v>3.621831797235023</v>
      </c>
      <c r="X49" s="265">
        <f>X57*100/41664</f>
        <v>1.39928955453149</v>
      </c>
      <c r="Y49" s="265">
        <f>Y57*100/41664</f>
        <v>0.8952572964669739</v>
      </c>
      <c r="Z49" s="190"/>
      <c r="AA49" s="27" t="s">
        <v>331</v>
      </c>
      <c r="AB49" s="314" t="s">
        <v>372</v>
      </c>
    </row>
    <row r="50" spans="1:28" ht="76.5" customHeight="1">
      <c r="A50" s="32"/>
      <c r="B50" s="44" t="s">
        <v>263</v>
      </c>
      <c r="C50" s="45" t="s">
        <v>165</v>
      </c>
      <c r="D50" s="31">
        <v>90</v>
      </c>
      <c r="E50" s="265">
        <f>SUM(G50,L50,Q50,V50)</f>
        <v>20.36466966611414</v>
      </c>
      <c r="F50" s="355">
        <v>0</v>
      </c>
      <c r="G50" s="265">
        <f>(G84+G87)*100/8446</f>
        <v>2.4627042386928726</v>
      </c>
      <c r="H50" s="265">
        <f>(H84+H87)*100/8446</f>
        <v>0.8761543926118873</v>
      </c>
      <c r="I50" s="265">
        <f>(I84+I87)*100/8446</f>
        <v>0</v>
      </c>
      <c r="J50" s="265">
        <f>(J84+J87)*100/8446</f>
        <v>1.586549846080985</v>
      </c>
      <c r="K50" s="270">
        <v>40</v>
      </c>
      <c r="L50" s="265">
        <f>(L84+L87)*100/8446</f>
        <v>5.280606204120294</v>
      </c>
      <c r="M50" s="265">
        <f>(M84+M87)*100/8446</f>
        <v>1.9772673454889889</v>
      </c>
      <c r="N50" s="265">
        <f>(N84+N87)*100/8446</f>
        <v>1.326071513142316</v>
      </c>
      <c r="O50" s="265">
        <f>(O84+O87)*100/8446</f>
        <v>1.9772673454889889</v>
      </c>
      <c r="P50" s="270">
        <v>0</v>
      </c>
      <c r="Q50" s="265">
        <f>(Q84+Q87)*100/8446</f>
        <v>6.073881127160786</v>
      </c>
      <c r="R50" s="265">
        <f>(R84+R87)*100/8446</f>
        <v>1.4563106796116505</v>
      </c>
      <c r="S50" s="265">
        <f>(S84+S87)*100/8446</f>
        <v>2.249585602652143</v>
      </c>
      <c r="T50" s="265">
        <f>(T84+T87)*100/8446</f>
        <v>2.3679848448969927</v>
      </c>
      <c r="U50" s="362">
        <v>90</v>
      </c>
      <c r="V50" s="265">
        <f>(V84+V87)*100/8446</f>
        <v>6.547478096140185</v>
      </c>
      <c r="W50" s="265">
        <f>(W84+W87)*100/8446</f>
        <v>2.3916646933459624</v>
      </c>
      <c r="X50" s="265">
        <f>(X84+X87)*100/8446</f>
        <v>2.0601468150603837</v>
      </c>
      <c r="Y50" s="265">
        <f>(Y84+Y87)*100/8446</f>
        <v>2.0956665877338385</v>
      </c>
      <c r="Z50" s="190"/>
      <c r="AA50" s="27" t="s">
        <v>351</v>
      </c>
      <c r="AB50" s="314"/>
    </row>
    <row r="51" spans="1:28" ht="58.5" customHeight="1">
      <c r="A51" s="32"/>
      <c r="B51" s="44" t="s">
        <v>262</v>
      </c>
      <c r="C51" s="45" t="s">
        <v>165</v>
      </c>
      <c r="D51" s="31">
        <v>90</v>
      </c>
      <c r="E51" s="265">
        <f>SUM(G51,L51,Q51,V51)</f>
        <v>40.738728488124025</v>
      </c>
      <c r="F51" s="270">
        <v>0</v>
      </c>
      <c r="G51" s="265">
        <f>G121*100/351550</f>
        <v>6.130564642298393</v>
      </c>
      <c r="H51" s="265">
        <f>H121*100/351550</f>
        <v>3.0433793201536057</v>
      </c>
      <c r="I51" s="265">
        <f>I121*100/351550</f>
        <v>0.33338074242639737</v>
      </c>
      <c r="J51" s="265">
        <f>J121*100/351550</f>
        <v>2.75380457971839</v>
      </c>
      <c r="K51" s="270">
        <v>40</v>
      </c>
      <c r="L51" s="265">
        <f>L121*100/351550</f>
        <v>10.143080642867302</v>
      </c>
      <c r="M51" s="265">
        <f>M121*100/351550</f>
        <v>3.206940691224577</v>
      </c>
      <c r="N51" s="265">
        <f>N121*100/351550</f>
        <v>3.8099843549992887</v>
      </c>
      <c r="O51" s="265">
        <f>O121*100/351550</f>
        <v>3.1261555966434362</v>
      </c>
      <c r="P51" s="270">
        <v>0</v>
      </c>
      <c r="Q51" s="265">
        <f>Q121*100/351550</f>
        <v>12.208220736737307</v>
      </c>
      <c r="R51" s="265">
        <f>R121*100/351550</f>
        <v>3.6933579860617267</v>
      </c>
      <c r="S51" s="265">
        <f>S121*100/351550</f>
        <v>5.8173801735172805</v>
      </c>
      <c r="T51" s="265">
        <f>T121*100/351550</f>
        <v>2.697482577158299</v>
      </c>
      <c r="U51" s="362">
        <v>90</v>
      </c>
      <c r="V51" s="265">
        <f>V121*100/351550</f>
        <v>12.25686246622102</v>
      </c>
      <c r="W51" s="265">
        <f>W121*100/351550</f>
        <v>4.803299672877258</v>
      </c>
      <c r="X51" s="265">
        <f>X121*100/351550</f>
        <v>3.41032570046935</v>
      </c>
      <c r="Y51" s="265">
        <f>Y121*100/351550</f>
        <v>4.0432370928744135</v>
      </c>
      <c r="Z51" s="190"/>
      <c r="AA51" s="27" t="s">
        <v>332</v>
      </c>
      <c r="AB51" s="314"/>
    </row>
    <row r="52" spans="1:28" ht="18.75" hidden="1">
      <c r="A52" s="28"/>
      <c r="B52" s="70" t="s">
        <v>46</v>
      </c>
      <c r="C52" s="45"/>
      <c r="D52" s="31"/>
      <c r="E52" s="381"/>
      <c r="F52" s="31"/>
      <c r="G52" s="31"/>
      <c r="H52" s="31"/>
      <c r="I52" s="31"/>
      <c r="J52" s="31"/>
      <c r="K52" s="382"/>
      <c r="L52" s="31"/>
      <c r="M52" s="382"/>
      <c r="N52" s="382"/>
      <c r="O52" s="382"/>
      <c r="P52" s="31"/>
      <c r="Q52" s="31"/>
      <c r="R52" s="31"/>
      <c r="S52" s="31"/>
      <c r="T52" s="31"/>
      <c r="U52" s="378"/>
      <c r="V52" s="31"/>
      <c r="W52" s="31"/>
      <c r="X52" s="31"/>
      <c r="Y52" s="258"/>
      <c r="Z52" s="190"/>
      <c r="AA52" s="27"/>
      <c r="AB52" s="314"/>
    </row>
    <row r="53" spans="1:29" ht="22.5" customHeight="1" hidden="1">
      <c r="A53" s="316"/>
      <c r="B53" s="44" t="s">
        <v>47</v>
      </c>
      <c r="C53" s="45" t="s">
        <v>166</v>
      </c>
      <c r="D53" s="31">
        <v>4</v>
      </c>
      <c r="E53" s="38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78"/>
      <c r="V53" s="31"/>
      <c r="W53" s="31"/>
      <c r="X53" s="31"/>
      <c r="Y53" s="31"/>
      <c r="Z53" s="190"/>
      <c r="AA53" s="308" t="s">
        <v>389</v>
      </c>
      <c r="AB53" s="314" t="s">
        <v>330</v>
      </c>
      <c r="AC53" s="3" t="s">
        <v>333</v>
      </c>
    </row>
    <row r="54" spans="1:29" ht="38.25" customHeight="1" hidden="1">
      <c r="A54" s="316"/>
      <c r="B54" s="55" t="s">
        <v>48</v>
      </c>
      <c r="C54" s="56" t="s">
        <v>166</v>
      </c>
      <c r="D54" s="57">
        <v>4</v>
      </c>
      <c r="E54" s="381"/>
      <c r="F54" s="57"/>
      <c r="G54" s="31"/>
      <c r="H54" s="57"/>
      <c r="I54" s="57"/>
      <c r="J54" s="57"/>
      <c r="K54" s="57"/>
      <c r="L54" s="31"/>
      <c r="M54" s="57"/>
      <c r="N54" s="57"/>
      <c r="O54" s="57"/>
      <c r="P54" s="57"/>
      <c r="Q54" s="31"/>
      <c r="R54" s="57"/>
      <c r="S54" s="57"/>
      <c r="T54" s="57"/>
      <c r="U54" s="396"/>
      <c r="V54" s="31"/>
      <c r="W54" s="57"/>
      <c r="X54" s="57"/>
      <c r="Y54" s="57"/>
      <c r="Z54" s="190"/>
      <c r="AA54" s="308" t="s">
        <v>389</v>
      </c>
      <c r="AB54" s="314" t="s">
        <v>330</v>
      </c>
      <c r="AC54" s="3" t="s">
        <v>352</v>
      </c>
    </row>
    <row r="55" spans="1:28" ht="18.75" hidden="1">
      <c r="A55" s="188"/>
      <c r="B55" s="73"/>
      <c r="C55" s="41"/>
      <c r="D55" s="74"/>
      <c r="E55" s="311"/>
      <c r="F55" s="262"/>
      <c r="G55" s="275"/>
      <c r="H55" s="262"/>
      <c r="I55" s="262"/>
      <c r="J55" s="262"/>
      <c r="K55" s="262"/>
      <c r="L55" s="275"/>
      <c r="M55" s="262"/>
      <c r="N55" s="262"/>
      <c r="O55" s="262"/>
      <c r="P55" s="262"/>
      <c r="Q55" s="275"/>
      <c r="R55" s="262"/>
      <c r="S55" s="262"/>
      <c r="T55" s="262"/>
      <c r="U55" s="263"/>
      <c r="V55" s="275"/>
      <c r="W55" s="262"/>
      <c r="X55" s="262"/>
      <c r="Y55" s="262"/>
      <c r="Z55" s="190"/>
      <c r="AA55" s="27"/>
      <c r="AB55" s="314"/>
    </row>
    <row r="56" spans="1:28" ht="18.75">
      <c r="A56" s="75"/>
      <c r="B56" s="76" t="s">
        <v>49</v>
      </c>
      <c r="C56" s="77"/>
      <c r="D56" s="78"/>
      <c r="E56" s="312"/>
      <c r="F56" s="262"/>
      <c r="G56" s="310"/>
      <c r="H56" s="262"/>
      <c r="I56" s="262"/>
      <c r="J56" s="262"/>
      <c r="K56" s="262"/>
      <c r="L56" s="310"/>
      <c r="M56" s="262"/>
      <c r="N56" s="262"/>
      <c r="O56" s="262"/>
      <c r="P56" s="262"/>
      <c r="Q56" s="310"/>
      <c r="R56" s="262"/>
      <c r="S56" s="262"/>
      <c r="T56" s="262"/>
      <c r="U56" s="263"/>
      <c r="V56" s="310"/>
      <c r="W56" s="262"/>
      <c r="X56" s="262"/>
      <c r="Y56" s="262"/>
      <c r="Z56" s="190"/>
      <c r="AA56" s="27"/>
      <c r="AB56" s="314"/>
    </row>
    <row r="57" spans="1:28" ht="40.5" customHeight="1">
      <c r="A57" s="79"/>
      <c r="B57" s="80" t="s">
        <v>242</v>
      </c>
      <c r="C57" s="81" t="s">
        <v>167</v>
      </c>
      <c r="D57" s="82">
        <f>SUM(D58+D64+D65+D70+D77)</f>
        <v>41664</v>
      </c>
      <c r="E57" s="355">
        <f>SUM(G57,L57,Q57,V57)</f>
        <v>9284</v>
      </c>
      <c r="F57" s="374">
        <f aca="true" t="shared" si="0" ref="F57:Y57">SUM(F58+F64+F65+F70+F77)</f>
        <v>895</v>
      </c>
      <c r="G57" s="266">
        <f t="shared" si="0"/>
        <v>650</v>
      </c>
      <c r="H57" s="266">
        <f t="shared" si="0"/>
        <v>152</v>
      </c>
      <c r="I57" s="266">
        <f t="shared" si="0"/>
        <v>220</v>
      </c>
      <c r="J57" s="266">
        <f t="shared" si="0"/>
        <v>278</v>
      </c>
      <c r="K57" s="374">
        <f t="shared" si="0"/>
        <v>2305</v>
      </c>
      <c r="L57" s="266">
        <f t="shared" si="0"/>
        <v>3275</v>
      </c>
      <c r="M57" s="266">
        <f t="shared" si="0"/>
        <v>242</v>
      </c>
      <c r="N57" s="266">
        <f t="shared" si="0"/>
        <v>916</v>
      </c>
      <c r="O57" s="266">
        <f t="shared" si="0"/>
        <v>2117</v>
      </c>
      <c r="P57" s="374">
        <f t="shared" si="0"/>
        <v>1982</v>
      </c>
      <c r="Q57" s="266">
        <f t="shared" si="0"/>
        <v>2894</v>
      </c>
      <c r="R57" s="266">
        <f t="shared" si="0"/>
        <v>248</v>
      </c>
      <c r="S57" s="266">
        <f t="shared" si="0"/>
        <v>1862</v>
      </c>
      <c r="T57" s="266">
        <f t="shared" si="0"/>
        <v>784</v>
      </c>
      <c r="U57" s="376">
        <f t="shared" si="0"/>
        <v>1426</v>
      </c>
      <c r="V57" s="373">
        <f t="shared" si="0"/>
        <v>2465</v>
      </c>
      <c r="W57" s="266">
        <f t="shared" si="0"/>
        <v>1509</v>
      </c>
      <c r="X57" s="266">
        <f t="shared" si="0"/>
        <v>583</v>
      </c>
      <c r="Y57" s="266">
        <f t="shared" si="0"/>
        <v>373</v>
      </c>
      <c r="Z57" s="190"/>
      <c r="AA57" s="27" t="s">
        <v>291</v>
      </c>
      <c r="AB57" s="314"/>
    </row>
    <row r="58" spans="1:28" ht="18.75">
      <c r="A58" s="79"/>
      <c r="B58" s="83" t="s">
        <v>50</v>
      </c>
      <c r="C58" s="84" t="s">
        <v>168</v>
      </c>
      <c r="D58" s="85">
        <f>SUM(D59+D63)</f>
        <v>29779</v>
      </c>
      <c r="E58" s="355">
        <f>SUM(G58,L58,Q58,V58)</f>
        <v>0</v>
      </c>
      <c r="F58" s="267">
        <f aca="true" t="shared" si="1" ref="F58:Y58">SUM(F59+F63)</f>
        <v>0</v>
      </c>
      <c r="G58" s="267">
        <f t="shared" si="1"/>
        <v>0</v>
      </c>
      <c r="H58" s="267">
        <f t="shared" si="1"/>
        <v>0</v>
      </c>
      <c r="I58" s="267">
        <f t="shared" si="1"/>
        <v>0</v>
      </c>
      <c r="J58" s="267">
        <f t="shared" si="1"/>
        <v>0</v>
      </c>
      <c r="K58" s="267">
        <f t="shared" si="1"/>
        <v>0</v>
      </c>
      <c r="L58" s="267">
        <f t="shared" si="1"/>
        <v>0</v>
      </c>
      <c r="M58" s="267">
        <f t="shared" si="1"/>
        <v>0</v>
      </c>
      <c r="N58" s="267">
        <f t="shared" si="1"/>
        <v>0</v>
      </c>
      <c r="O58" s="267">
        <f t="shared" si="1"/>
        <v>0</v>
      </c>
      <c r="P58" s="267">
        <f t="shared" si="1"/>
        <v>0</v>
      </c>
      <c r="Q58" s="267">
        <f t="shared" si="1"/>
        <v>0</v>
      </c>
      <c r="R58" s="267">
        <f t="shared" si="1"/>
        <v>0</v>
      </c>
      <c r="S58" s="267">
        <f t="shared" si="1"/>
        <v>0</v>
      </c>
      <c r="T58" s="267">
        <f t="shared" si="1"/>
        <v>0</v>
      </c>
      <c r="U58" s="369">
        <f t="shared" si="1"/>
        <v>0</v>
      </c>
      <c r="V58" s="267">
        <f t="shared" si="1"/>
        <v>0</v>
      </c>
      <c r="W58" s="267">
        <f t="shared" si="1"/>
        <v>0</v>
      </c>
      <c r="X58" s="267">
        <f t="shared" si="1"/>
        <v>0</v>
      </c>
      <c r="Y58" s="267">
        <f t="shared" si="1"/>
        <v>0</v>
      </c>
      <c r="Z58" s="190"/>
      <c r="AA58" s="27" t="s">
        <v>284</v>
      </c>
      <c r="AB58" s="314"/>
    </row>
    <row r="59" spans="1:28" ht="18.75">
      <c r="A59" s="79"/>
      <c r="B59" s="83" t="s">
        <v>51</v>
      </c>
      <c r="C59" s="84" t="s">
        <v>168</v>
      </c>
      <c r="D59" s="85">
        <f>SUM(D60:D62)</f>
        <v>15064</v>
      </c>
      <c r="E59" s="355">
        <f>SUM(G59,L59,Q59,V59)</f>
        <v>0</v>
      </c>
      <c r="F59" s="267">
        <f aca="true" t="shared" si="2" ref="F59:Y59">SUM(F60:F62)</f>
        <v>0</v>
      </c>
      <c r="G59" s="267">
        <f t="shared" si="2"/>
        <v>0</v>
      </c>
      <c r="H59" s="267">
        <f t="shared" si="2"/>
        <v>0</v>
      </c>
      <c r="I59" s="267">
        <f t="shared" si="2"/>
        <v>0</v>
      </c>
      <c r="J59" s="267">
        <f t="shared" si="2"/>
        <v>0</v>
      </c>
      <c r="K59" s="267">
        <f t="shared" si="2"/>
        <v>0</v>
      </c>
      <c r="L59" s="267">
        <f t="shared" si="2"/>
        <v>0</v>
      </c>
      <c r="M59" s="267">
        <f t="shared" si="2"/>
        <v>0</v>
      </c>
      <c r="N59" s="267">
        <f t="shared" si="2"/>
        <v>0</v>
      </c>
      <c r="O59" s="267">
        <f t="shared" si="2"/>
        <v>0</v>
      </c>
      <c r="P59" s="267">
        <f t="shared" si="2"/>
        <v>0</v>
      </c>
      <c r="Q59" s="267">
        <f t="shared" si="2"/>
        <v>0</v>
      </c>
      <c r="R59" s="267">
        <f t="shared" si="2"/>
        <v>0</v>
      </c>
      <c r="S59" s="267">
        <f t="shared" si="2"/>
        <v>0</v>
      </c>
      <c r="T59" s="267">
        <f t="shared" si="2"/>
        <v>0</v>
      </c>
      <c r="U59" s="267">
        <f t="shared" si="2"/>
        <v>0</v>
      </c>
      <c r="V59" s="267">
        <f t="shared" si="2"/>
        <v>0</v>
      </c>
      <c r="W59" s="267">
        <f t="shared" si="2"/>
        <v>0</v>
      </c>
      <c r="X59" s="267">
        <f t="shared" si="2"/>
        <v>0</v>
      </c>
      <c r="Y59" s="267">
        <f t="shared" si="2"/>
        <v>0</v>
      </c>
      <c r="Z59" s="190"/>
      <c r="AA59" s="27" t="s">
        <v>283</v>
      </c>
      <c r="AB59" s="314"/>
    </row>
    <row r="60" spans="1:28" ht="18.75">
      <c r="A60" s="322"/>
      <c r="B60" s="83" t="s">
        <v>52</v>
      </c>
      <c r="C60" s="84" t="s">
        <v>169</v>
      </c>
      <c r="D60" s="85">
        <v>7341</v>
      </c>
      <c r="E60" s="381"/>
      <c r="F60" s="87"/>
      <c r="G60" s="31"/>
      <c r="H60" s="87"/>
      <c r="I60" s="87"/>
      <c r="J60" s="87"/>
      <c r="K60" s="87"/>
      <c r="L60" s="31"/>
      <c r="M60" s="87"/>
      <c r="N60" s="87"/>
      <c r="O60" s="87"/>
      <c r="P60" s="87"/>
      <c r="Q60" s="31"/>
      <c r="R60" s="87"/>
      <c r="S60" s="87"/>
      <c r="T60" s="87"/>
      <c r="U60" s="88"/>
      <c r="V60" s="31"/>
      <c r="W60" s="87"/>
      <c r="X60" s="87"/>
      <c r="Y60" s="87"/>
      <c r="Z60" s="190"/>
      <c r="AA60" s="27"/>
      <c r="AB60" s="314" t="s">
        <v>334</v>
      </c>
    </row>
    <row r="61" spans="1:28" ht="18.75">
      <c r="A61" s="322"/>
      <c r="B61" s="83" t="s">
        <v>53</v>
      </c>
      <c r="C61" s="84" t="s">
        <v>168</v>
      </c>
      <c r="D61" s="85">
        <v>150</v>
      </c>
      <c r="E61" s="381"/>
      <c r="F61" s="87"/>
      <c r="G61" s="31"/>
      <c r="H61" s="87"/>
      <c r="I61" s="87"/>
      <c r="J61" s="87"/>
      <c r="K61" s="87"/>
      <c r="L61" s="31"/>
      <c r="M61" s="87"/>
      <c r="N61" s="87"/>
      <c r="O61" s="87"/>
      <c r="P61" s="87"/>
      <c r="Q61" s="31"/>
      <c r="R61" s="87"/>
      <c r="S61" s="87"/>
      <c r="T61" s="87"/>
      <c r="U61" s="88"/>
      <c r="V61" s="31"/>
      <c r="W61" s="87"/>
      <c r="X61" s="87"/>
      <c r="Y61" s="87"/>
      <c r="Z61" s="190"/>
      <c r="AA61" s="27"/>
      <c r="AB61" s="314" t="s">
        <v>334</v>
      </c>
    </row>
    <row r="62" spans="1:28" ht="18.75">
      <c r="A62" s="322"/>
      <c r="B62" s="83" t="s">
        <v>54</v>
      </c>
      <c r="C62" s="84" t="s">
        <v>169</v>
      </c>
      <c r="D62" s="85">
        <v>7573</v>
      </c>
      <c r="E62" s="381"/>
      <c r="F62" s="87"/>
      <c r="G62" s="31"/>
      <c r="H62" s="87"/>
      <c r="I62" s="87"/>
      <c r="J62" s="87"/>
      <c r="K62" s="87"/>
      <c r="L62" s="31"/>
      <c r="M62" s="87"/>
      <c r="N62" s="87"/>
      <c r="O62" s="87"/>
      <c r="P62" s="87"/>
      <c r="Q62" s="31"/>
      <c r="R62" s="87"/>
      <c r="S62" s="87"/>
      <c r="T62" s="87"/>
      <c r="U62" s="88"/>
      <c r="V62" s="31"/>
      <c r="W62" s="87"/>
      <c r="X62" s="87"/>
      <c r="Y62" s="87"/>
      <c r="Z62" s="190"/>
      <c r="AA62" s="27"/>
      <c r="AB62" s="314" t="s">
        <v>334</v>
      </c>
    </row>
    <row r="63" spans="1:28" ht="18.75">
      <c r="A63" s="324"/>
      <c r="B63" s="83" t="s">
        <v>55</v>
      </c>
      <c r="C63" s="84" t="s">
        <v>168</v>
      </c>
      <c r="D63" s="85">
        <v>14715</v>
      </c>
      <c r="E63" s="381"/>
      <c r="F63" s="87"/>
      <c r="G63" s="31"/>
      <c r="H63" s="87"/>
      <c r="I63" s="87"/>
      <c r="J63" s="87"/>
      <c r="K63" s="87"/>
      <c r="L63" s="31"/>
      <c r="M63" s="87"/>
      <c r="N63" s="87"/>
      <c r="O63" s="87"/>
      <c r="P63" s="87"/>
      <c r="Q63" s="31"/>
      <c r="R63" s="87"/>
      <c r="S63" s="87"/>
      <c r="T63" s="87"/>
      <c r="U63" s="88"/>
      <c r="V63" s="31"/>
      <c r="W63" s="87"/>
      <c r="X63" s="87"/>
      <c r="Y63" s="87"/>
      <c r="Z63" s="190"/>
      <c r="AA63" s="27"/>
      <c r="AB63" s="314" t="s">
        <v>335</v>
      </c>
    </row>
    <row r="64" spans="1:28" ht="34.5">
      <c r="A64" s="327"/>
      <c r="B64" s="83" t="s">
        <v>240</v>
      </c>
      <c r="C64" s="84" t="s">
        <v>170</v>
      </c>
      <c r="D64" s="85">
        <v>1620</v>
      </c>
      <c r="E64" s="355">
        <f>SUM(G64,L64,Q64,V64)</f>
        <v>1622</v>
      </c>
      <c r="F64" s="358">
        <v>525</v>
      </c>
      <c r="G64" s="270">
        <f>SUM(H64:J64)</f>
        <v>222</v>
      </c>
      <c r="H64" s="343">
        <f>SUM('[2]oct'!H64)</f>
        <v>16</v>
      </c>
      <c r="I64" s="343">
        <f>SUM('[3]nov'!I64)</f>
        <v>127</v>
      </c>
      <c r="J64" s="343">
        <f>SUM('[4]dec'!J64)</f>
        <v>79</v>
      </c>
      <c r="K64" s="358">
        <v>585</v>
      </c>
      <c r="L64" s="270">
        <f>SUM(M64:O64)</f>
        <v>954</v>
      </c>
      <c r="M64" s="343">
        <f>SUM('[5]jan'!M64)</f>
        <v>186</v>
      </c>
      <c r="N64" s="343">
        <f>SUM('[6]feb'!N64)</f>
        <v>566</v>
      </c>
      <c r="O64" s="343">
        <f>SUM('[7]march'!O64)</f>
        <v>202</v>
      </c>
      <c r="P64" s="358">
        <v>380</v>
      </c>
      <c r="Q64" s="270">
        <f>SUM(R64:T64)</f>
        <v>339</v>
      </c>
      <c r="R64" s="343">
        <f>SUM('[8]april'!R64)</f>
        <v>72</v>
      </c>
      <c r="S64" s="343">
        <f>SUM('[9]may'!S64)</f>
        <v>187</v>
      </c>
      <c r="T64" s="343">
        <f>SUM('[10]june'!T64)</f>
        <v>80</v>
      </c>
      <c r="U64" s="363">
        <v>130</v>
      </c>
      <c r="V64" s="270">
        <f>SUM(W64:Y64)</f>
        <v>107</v>
      </c>
      <c r="W64" s="343">
        <f>SUM('[11]july'!W64)</f>
        <v>52</v>
      </c>
      <c r="X64" s="343">
        <f>SUM('[12]aug'!X64)</f>
        <v>55</v>
      </c>
      <c r="Y64" s="343">
        <f>SUM('[13]sep'!Y64)</f>
        <v>0</v>
      </c>
      <c r="Z64" s="190"/>
      <c r="AA64" s="27"/>
      <c r="AB64" s="314" t="s">
        <v>336</v>
      </c>
    </row>
    <row r="65" spans="1:28" ht="51.75">
      <c r="A65" s="79"/>
      <c r="B65" s="83" t="s">
        <v>56</v>
      </c>
      <c r="C65" s="84" t="s">
        <v>171</v>
      </c>
      <c r="D65" s="85">
        <f>SUM(D66+D69)</f>
        <v>9410</v>
      </c>
      <c r="E65" s="355">
        <f>SUM(G65,L65,Q65,V65)</f>
        <v>7662</v>
      </c>
      <c r="F65" s="267">
        <f aca="true" t="shared" si="3" ref="F65:Y65">SUM(F66+F69)</f>
        <v>370</v>
      </c>
      <c r="G65" s="267">
        <f t="shared" si="3"/>
        <v>428</v>
      </c>
      <c r="H65" s="267">
        <f t="shared" si="3"/>
        <v>136</v>
      </c>
      <c r="I65" s="267">
        <f t="shared" si="3"/>
        <v>93</v>
      </c>
      <c r="J65" s="267">
        <f t="shared" si="3"/>
        <v>199</v>
      </c>
      <c r="K65" s="267">
        <f t="shared" si="3"/>
        <v>1720</v>
      </c>
      <c r="L65" s="267">
        <f t="shared" si="3"/>
        <v>2321</v>
      </c>
      <c r="M65" s="267">
        <f t="shared" si="3"/>
        <v>56</v>
      </c>
      <c r="N65" s="267">
        <f t="shared" si="3"/>
        <v>350</v>
      </c>
      <c r="O65" s="267">
        <f t="shared" si="3"/>
        <v>1915</v>
      </c>
      <c r="P65" s="267">
        <f t="shared" si="3"/>
        <v>1602</v>
      </c>
      <c r="Q65" s="267">
        <f t="shared" si="3"/>
        <v>2555</v>
      </c>
      <c r="R65" s="267">
        <f t="shared" si="3"/>
        <v>176</v>
      </c>
      <c r="S65" s="267">
        <f t="shared" si="3"/>
        <v>1675</v>
      </c>
      <c r="T65" s="267">
        <f t="shared" si="3"/>
        <v>704</v>
      </c>
      <c r="U65" s="369">
        <f t="shared" si="3"/>
        <v>1296</v>
      </c>
      <c r="V65" s="267">
        <f t="shared" si="3"/>
        <v>2358</v>
      </c>
      <c r="W65" s="267">
        <f t="shared" si="3"/>
        <v>1457</v>
      </c>
      <c r="X65" s="267">
        <f t="shared" si="3"/>
        <v>528</v>
      </c>
      <c r="Y65" s="267">
        <f t="shared" si="3"/>
        <v>373</v>
      </c>
      <c r="Z65" s="190"/>
      <c r="AA65" s="27" t="s">
        <v>285</v>
      </c>
      <c r="AB65" s="314"/>
    </row>
    <row r="66" spans="1:28" ht="51.75">
      <c r="A66" s="79"/>
      <c r="B66" s="83" t="s">
        <v>57</v>
      </c>
      <c r="C66" s="84" t="s">
        <v>171</v>
      </c>
      <c r="D66" s="85">
        <f>SUM(D67:D68)</f>
        <v>4988</v>
      </c>
      <c r="E66" s="355">
        <f>SUM(G66,L66,Q66,V66)</f>
        <v>7662</v>
      </c>
      <c r="F66" s="267">
        <f>SUM(F67+F68)</f>
        <v>370</v>
      </c>
      <c r="G66" s="267">
        <f>SUM(G67+G68)</f>
        <v>428</v>
      </c>
      <c r="H66" s="267">
        <f>SUM(H67+H68)</f>
        <v>136</v>
      </c>
      <c r="I66" s="267">
        <f>SUM(I67+I68)</f>
        <v>93</v>
      </c>
      <c r="J66" s="267">
        <f>SUM(J67+J68)</f>
        <v>199</v>
      </c>
      <c r="K66" s="267">
        <f>SUM(K67:K68)</f>
        <v>1720</v>
      </c>
      <c r="L66" s="267">
        <f>SUM(L67+L68)</f>
        <v>2321</v>
      </c>
      <c r="M66" s="267">
        <f>SUM(M67+M68)</f>
        <v>56</v>
      </c>
      <c r="N66" s="267">
        <f>SUM(N67+N68)</f>
        <v>350</v>
      </c>
      <c r="O66" s="267">
        <f>SUM(O67+O68)</f>
        <v>1915</v>
      </c>
      <c r="P66" s="267">
        <f>SUM(P67:P68)</f>
        <v>1602</v>
      </c>
      <c r="Q66" s="267">
        <f>SUM(Q67+Q68)</f>
        <v>2555</v>
      </c>
      <c r="R66" s="267">
        <f>SUM(R67+R68)</f>
        <v>176</v>
      </c>
      <c r="S66" s="267">
        <f>SUM(S67+S68)</f>
        <v>1675</v>
      </c>
      <c r="T66" s="267">
        <f>SUM(T67+T68)</f>
        <v>704</v>
      </c>
      <c r="U66" s="369">
        <f>SUM(U67:U68)</f>
        <v>1296</v>
      </c>
      <c r="V66" s="267">
        <f>SUM(V67+V68)</f>
        <v>2358</v>
      </c>
      <c r="W66" s="267">
        <f>SUM(W67+W68)</f>
        <v>1457</v>
      </c>
      <c r="X66" s="267">
        <f>SUM(X67+X68)</f>
        <v>528</v>
      </c>
      <c r="Y66" s="267">
        <f>SUM(Y67+Y68)</f>
        <v>373</v>
      </c>
      <c r="Z66" s="190"/>
      <c r="AA66" s="27" t="s">
        <v>286</v>
      </c>
      <c r="AB66" s="314"/>
    </row>
    <row r="67" spans="1:28" ht="51.75">
      <c r="A67" s="327"/>
      <c r="B67" s="89" t="s">
        <v>58</v>
      </c>
      <c r="C67" s="90" t="s">
        <v>171</v>
      </c>
      <c r="D67" s="91">
        <v>2700</v>
      </c>
      <c r="E67" s="355">
        <f>SUM(G67,L67,Q67,V67)</f>
        <v>4846</v>
      </c>
      <c r="F67" s="375">
        <v>150</v>
      </c>
      <c r="G67" s="270">
        <f>SUM(H67:J67)</f>
        <v>120</v>
      </c>
      <c r="H67" s="344">
        <f>SUM('[14]oct'!H67)</f>
        <v>4</v>
      </c>
      <c r="I67" s="344">
        <f>SUM('[15]nov'!I67)</f>
        <v>5</v>
      </c>
      <c r="J67" s="344">
        <f>SUM('[16]dec'!J67)</f>
        <v>111</v>
      </c>
      <c r="K67" s="375">
        <v>950</v>
      </c>
      <c r="L67" s="270">
        <f>SUM(M67:O67)</f>
        <v>1837</v>
      </c>
      <c r="M67" s="344">
        <f>SUM('[17]jan'!M67)</f>
        <v>56</v>
      </c>
      <c r="N67" s="344">
        <f>SUM('[18]feb'!N67)</f>
        <v>130</v>
      </c>
      <c r="O67" s="344">
        <f>SUM('[19]march'!O67)</f>
        <v>1651</v>
      </c>
      <c r="P67" s="375">
        <v>1030</v>
      </c>
      <c r="Q67" s="270">
        <f>SUM(R67:T67)</f>
        <v>1301</v>
      </c>
      <c r="R67" s="344">
        <f>SUM('[20]april'!R67)</f>
        <v>0</v>
      </c>
      <c r="S67" s="344">
        <f>SUM('[21]may'!S67)</f>
        <v>1301</v>
      </c>
      <c r="T67" s="344">
        <f>SUM('[22]june'!T67)</f>
        <v>0</v>
      </c>
      <c r="U67" s="377">
        <v>570</v>
      </c>
      <c r="V67" s="270">
        <f>SUM(W67:Y67)</f>
        <v>1588</v>
      </c>
      <c r="W67" s="344">
        <f>SUM('[23]july'!W67)</f>
        <v>1149</v>
      </c>
      <c r="X67" s="344">
        <f>SUM('[24]aug'!X67)</f>
        <v>242</v>
      </c>
      <c r="Y67" s="344">
        <f>SUM('[25]sep'!Y67)</f>
        <v>197</v>
      </c>
      <c r="Z67" s="190"/>
      <c r="AA67" s="27"/>
      <c r="AB67" s="314" t="s">
        <v>337</v>
      </c>
    </row>
    <row r="68" spans="1:28" ht="51.75">
      <c r="A68" s="327"/>
      <c r="B68" s="89" t="s">
        <v>59</v>
      </c>
      <c r="C68" s="90" t="s">
        <v>171</v>
      </c>
      <c r="D68" s="91">
        <v>2288</v>
      </c>
      <c r="E68" s="355">
        <f>SUM(G68,L68,Q68,V68)</f>
        <v>2816</v>
      </c>
      <c r="F68" s="375">
        <v>220</v>
      </c>
      <c r="G68" s="270">
        <f>SUM(H68:J68)</f>
        <v>308</v>
      </c>
      <c r="H68" s="344">
        <f>SUM('[14]oct'!H68)</f>
        <v>132</v>
      </c>
      <c r="I68" s="344">
        <f>SUM('[15]nov'!I68)</f>
        <v>88</v>
      </c>
      <c r="J68" s="344">
        <f>SUM('[16]dec'!J68)</f>
        <v>88</v>
      </c>
      <c r="K68" s="375">
        <v>770</v>
      </c>
      <c r="L68" s="270">
        <f>SUM(M68:O68)</f>
        <v>484</v>
      </c>
      <c r="M68" s="344">
        <f>SUM('[17]jan'!M68)</f>
        <v>0</v>
      </c>
      <c r="N68" s="344">
        <f>SUM('[18]feb'!N68)</f>
        <v>220</v>
      </c>
      <c r="O68" s="344">
        <f>SUM('[19]march'!O68)</f>
        <v>264</v>
      </c>
      <c r="P68" s="375">
        <v>572</v>
      </c>
      <c r="Q68" s="270">
        <f>SUM(R68:T68)</f>
        <v>1254</v>
      </c>
      <c r="R68" s="344">
        <f>SUM('[20]april'!R68)</f>
        <v>176</v>
      </c>
      <c r="S68" s="344">
        <f>SUM('[21]may'!S68)</f>
        <v>374</v>
      </c>
      <c r="T68" s="344">
        <f>SUM('[22]june'!T68)</f>
        <v>704</v>
      </c>
      <c r="U68" s="377">
        <v>726</v>
      </c>
      <c r="V68" s="270">
        <f>SUM(W68:Y68)</f>
        <v>770</v>
      </c>
      <c r="W68" s="344">
        <f>SUM('[23]july'!W68)</f>
        <v>308</v>
      </c>
      <c r="X68" s="344">
        <f>SUM('[24]aug'!X68)</f>
        <v>286</v>
      </c>
      <c r="Y68" s="344">
        <f>SUM('[25]sep'!Y68)</f>
        <v>176</v>
      </c>
      <c r="Z68" s="190"/>
      <c r="AA68" s="27"/>
      <c r="AB68" s="314" t="s">
        <v>337</v>
      </c>
    </row>
    <row r="69" spans="1:28" ht="51.75" hidden="1">
      <c r="A69" s="324"/>
      <c r="B69" s="83" t="s">
        <v>60</v>
      </c>
      <c r="C69" s="84" t="s">
        <v>171</v>
      </c>
      <c r="D69" s="85">
        <v>4422</v>
      </c>
      <c r="E69" s="381"/>
      <c r="F69" s="87"/>
      <c r="G69" s="31"/>
      <c r="H69" s="87"/>
      <c r="I69" s="87"/>
      <c r="J69" s="87"/>
      <c r="K69" s="87"/>
      <c r="L69" s="31"/>
      <c r="M69" s="87"/>
      <c r="N69" s="87"/>
      <c r="O69" s="87"/>
      <c r="P69" s="87"/>
      <c r="Q69" s="31"/>
      <c r="R69" s="87"/>
      <c r="S69" s="87"/>
      <c r="T69" s="87"/>
      <c r="U69" s="88"/>
      <c r="V69" s="31"/>
      <c r="W69" s="87"/>
      <c r="X69" s="87"/>
      <c r="Y69" s="87"/>
      <c r="Z69" s="190"/>
      <c r="AA69" s="27"/>
      <c r="AB69" s="314" t="s">
        <v>335</v>
      </c>
    </row>
    <row r="70" spans="1:28" ht="27" hidden="1">
      <c r="A70" s="93"/>
      <c r="B70" s="94" t="s">
        <v>61</v>
      </c>
      <c r="C70" s="95" t="s">
        <v>179</v>
      </c>
      <c r="D70" s="96">
        <v>455</v>
      </c>
      <c r="E70" s="381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419"/>
      <c r="V70" s="96"/>
      <c r="W70" s="96"/>
      <c r="X70" s="96"/>
      <c r="Y70" s="96"/>
      <c r="Z70" s="190"/>
      <c r="AA70" s="27" t="s">
        <v>288</v>
      </c>
      <c r="AB70" s="314"/>
    </row>
    <row r="71" spans="1:28" ht="27" hidden="1">
      <c r="A71" s="97"/>
      <c r="B71" s="98" t="s">
        <v>62</v>
      </c>
      <c r="C71" s="95" t="s">
        <v>179</v>
      </c>
      <c r="D71" s="99">
        <f>SUM(D72+D75+D76)</f>
        <v>455</v>
      </c>
      <c r="E71" s="381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420"/>
      <c r="V71" s="99"/>
      <c r="W71" s="99"/>
      <c r="X71" s="99"/>
      <c r="Y71" s="99"/>
      <c r="Z71" s="190"/>
      <c r="AA71" s="27" t="s">
        <v>287</v>
      </c>
      <c r="AB71" s="314"/>
    </row>
    <row r="72" spans="1:28" ht="21" customHeight="1" hidden="1">
      <c r="A72" s="79"/>
      <c r="B72" s="83" t="s">
        <v>63</v>
      </c>
      <c r="C72" s="100" t="s">
        <v>173</v>
      </c>
      <c r="D72" s="85">
        <v>35</v>
      </c>
      <c r="E72" s="381"/>
      <c r="F72" s="31"/>
      <c r="G72" s="31"/>
      <c r="H72" s="31"/>
      <c r="I72" s="31"/>
      <c r="J72" s="31"/>
      <c r="K72" s="85"/>
      <c r="L72" s="31"/>
      <c r="M72" s="31"/>
      <c r="N72" s="31"/>
      <c r="O72" s="31"/>
      <c r="P72" s="85"/>
      <c r="Q72" s="31"/>
      <c r="R72" s="31"/>
      <c r="S72" s="31"/>
      <c r="T72" s="31"/>
      <c r="U72" s="399"/>
      <c r="V72" s="31"/>
      <c r="W72" s="31"/>
      <c r="X72" s="31"/>
      <c r="Y72" s="31"/>
      <c r="Z72" s="190"/>
      <c r="AA72" s="27" t="s">
        <v>289</v>
      </c>
      <c r="AB72" s="314"/>
    </row>
    <row r="73" spans="1:28" ht="27" hidden="1">
      <c r="A73" s="322"/>
      <c r="B73" s="83" t="s">
        <v>64</v>
      </c>
      <c r="C73" s="100" t="s">
        <v>173</v>
      </c>
      <c r="D73" s="85">
        <v>5</v>
      </c>
      <c r="E73" s="381"/>
      <c r="F73" s="87"/>
      <c r="G73" s="31"/>
      <c r="H73" s="87"/>
      <c r="I73" s="87"/>
      <c r="J73" s="87"/>
      <c r="K73" s="87"/>
      <c r="L73" s="31"/>
      <c r="M73" s="87"/>
      <c r="N73" s="87"/>
      <c r="O73" s="87"/>
      <c r="P73" s="87"/>
      <c r="Q73" s="31"/>
      <c r="R73" s="87"/>
      <c r="S73" s="87"/>
      <c r="T73" s="87"/>
      <c r="U73" s="88"/>
      <c r="V73" s="31"/>
      <c r="W73" s="87"/>
      <c r="X73" s="87"/>
      <c r="Y73" s="87"/>
      <c r="Z73" s="190"/>
      <c r="AA73" s="27"/>
      <c r="AB73" s="314" t="s">
        <v>334</v>
      </c>
    </row>
    <row r="74" spans="1:28" ht="27" hidden="1">
      <c r="A74" s="322"/>
      <c r="B74" s="83" t="s">
        <v>65</v>
      </c>
      <c r="C74" s="100" t="s">
        <v>174</v>
      </c>
      <c r="D74" s="85">
        <v>30</v>
      </c>
      <c r="E74" s="381"/>
      <c r="F74" s="87"/>
      <c r="G74" s="31"/>
      <c r="H74" s="87"/>
      <c r="I74" s="87"/>
      <c r="J74" s="87"/>
      <c r="K74" s="87"/>
      <c r="L74" s="31"/>
      <c r="M74" s="87"/>
      <c r="N74" s="87"/>
      <c r="O74" s="87"/>
      <c r="P74" s="87"/>
      <c r="Q74" s="31"/>
      <c r="R74" s="87"/>
      <c r="S74" s="87"/>
      <c r="T74" s="87"/>
      <c r="U74" s="88"/>
      <c r="V74" s="31"/>
      <c r="W74" s="87"/>
      <c r="X74" s="87"/>
      <c r="Y74" s="87"/>
      <c r="Z74" s="190"/>
      <c r="AA74" s="27"/>
      <c r="AB74" s="314" t="s">
        <v>334</v>
      </c>
    </row>
    <row r="75" spans="1:28" ht="18.75" hidden="1">
      <c r="A75" s="322"/>
      <c r="B75" s="83" t="s">
        <v>66</v>
      </c>
      <c r="C75" s="84" t="s">
        <v>175</v>
      </c>
      <c r="D75" s="85">
        <v>360</v>
      </c>
      <c r="E75" s="381"/>
      <c r="F75" s="87"/>
      <c r="G75" s="31"/>
      <c r="H75" s="87"/>
      <c r="I75" s="87"/>
      <c r="J75" s="87"/>
      <c r="K75" s="87"/>
      <c r="L75" s="31"/>
      <c r="M75" s="87"/>
      <c r="N75" s="87"/>
      <c r="O75" s="87"/>
      <c r="P75" s="87"/>
      <c r="Q75" s="31"/>
      <c r="R75" s="87"/>
      <c r="S75" s="87"/>
      <c r="T75" s="87"/>
      <c r="U75" s="88"/>
      <c r="V75" s="31"/>
      <c r="W75" s="87"/>
      <c r="X75" s="87"/>
      <c r="Y75" s="87"/>
      <c r="Z75" s="190"/>
      <c r="AA75" s="27"/>
      <c r="AB75" s="314" t="s">
        <v>334</v>
      </c>
    </row>
    <row r="76" spans="1:28" ht="18.75" hidden="1">
      <c r="A76" s="322"/>
      <c r="B76" s="83" t="s">
        <v>208</v>
      </c>
      <c r="C76" s="84" t="s">
        <v>175</v>
      </c>
      <c r="D76" s="85">
        <v>60</v>
      </c>
      <c r="E76" s="381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  <c r="V76" s="87"/>
      <c r="W76" s="87"/>
      <c r="X76" s="87"/>
      <c r="Y76" s="87"/>
      <c r="Z76" s="190"/>
      <c r="AA76" s="27"/>
      <c r="AB76" s="314" t="s">
        <v>334</v>
      </c>
    </row>
    <row r="77" spans="1:28" ht="34.5" hidden="1">
      <c r="A77" s="79"/>
      <c r="B77" s="83" t="s">
        <v>67</v>
      </c>
      <c r="C77" s="84" t="s">
        <v>209</v>
      </c>
      <c r="D77" s="85">
        <f>SUM(D78:D81)</f>
        <v>400</v>
      </c>
      <c r="E77" s="381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399"/>
      <c r="V77" s="85"/>
      <c r="W77" s="85"/>
      <c r="X77" s="85"/>
      <c r="Y77" s="85"/>
      <c r="Z77" s="190"/>
      <c r="AA77" s="27" t="s">
        <v>290</v>
      </c>
      <c r="AB77" s="314"/>
    </row>
    <row r="78" spans="1:28" ht="34.5" hidden="1">
      <c r="A78" s="321"/>
      <c r="B78" s="83" t="s">
        <v>68</v>
      </c>
      <c r="C78" s="84" t="s">
        <v>209</v>
      </c>
      <c r="D78" s="85">
        <v>60</v>
      </c>
      <c r="E78" s="381"/>
      <c r="F78" s="87"/>
      <c r="G78" s="31"/>
      <c r="H78" s="87"/>
      <c r="I78" s="87"/>
      <c r="J78" s="87"/>
      <c r="K78" s="87"/>
      <c r="L78" s="31"/>
      <c r="M78" s="87"/>
      <c r="N78" s="87"/>
      <c r="O78" s="87"/>
      <c r="P78" s="87"/>
      <c r="Q78" s="31"/>
      <c r="R78" s="87"/>
      <c r="S78" s="87"/>
      <c r="T78" s="87"/>
      <c r="U78" s="88"/>
      <c r="V78" s="31"/>
      <c r="W78" s="87"/>
      <c r="X78" s="87"/>
      <c r="Y78" s="87"/>
      <c r="Z78" s="190"/>
      <c r="AA78" s="27"/>
      <c r="AB78" s="314" t="s">
        <v>338</v>
      </c>
    </row>
    <row r="79" spans="1:28" s="13" customFormat="1" ht="18.75" hidden="1">
      <c r="A79" s="321"/>
      <c r="B79" s="83" t="s">
        <v>236</v>
      </c>
      <c r="C79" s="84" t="s">
        <v>177</v>
      </c>
      <c r="D79" s="85">
        <v>185</v>
      </c>
      <c r="E79" s="381"/>
      <c r="F79" s="87"/>
      <c r="G79" s="31"/>
      <c r="H79" s="87"/>
      <c r="I79" s="87"/>
      <c r="J79" s="87"/>
      <c r="K79" s="87"/>
      <c r="L79" s="31"/>
      <c r="M79" s="87"/>
      <c r="N79" s="87"/>
      <c r="O79" s="87"/>
      <c r="P79" s="87"/>
      <c r="Q79" s="31"/>
      <c r="R79" s="87"/>
      <c r="S79" s="87"/>
      <c r="T79" s="87"/>
      <c r="U79" s="88"/>
      <c r="V79" s="31"/>
      <c r="W79" s="87"/>
      <c r="X79" s="87"/>
      <c r="Y79" s="87"/>
      <c r="Z79" s="190"/>
      <c r="AA79" s="101"/>
      <c r="AB79" s="314" t="s">
        <v>338</v>
      </c>
    </row>
    <row r="80" spans="1:28" ht="34.5" hidden="1">
      <c r="A80" s="321"/>
      <c r="B80" s="83" t="s">
        <v>69</v>
      </c>
      <c r="C80" s="84" t="s">
        <v>209</v>
      </c>
      <c r="D80" s="85">
        <v>140</v>
      </c>
      <c r="E80" s="381"/>
      <c r="F80" s="87"/>
      <c r="G80" s="31"/>
      <c r="H80" s="87"/>
      <c r="I80" s="87"/>
      <c r="J80" s="87"/>
      <c r="K80" s="87"/>
      <c r="L80" s="31"/>
      <c r="M80" s="87"/>
      <c r="N80" s="87"/>
      <c r="O80" s="87"/>
      <c r="P80" s="87"/>
      <c r="Q80" s="31"/>
      <c r="R80" s="87"/>
      <c r="S80" s="87"/>
      <c r="T80" s="87"/>
      <c r="U80" s="88"/>
      <c r="V80" s="31"/>
      <c r="W80" s="87"/>
      <c r="X80" s="87"/>
      <c r="Y80" s="87"/>
      <c r="Z80" s="190"/>
      <c r="AA80" s="27"/>
      <c r="AB80" s="314" t="s">
        <v>338</v>
      </c>
    </row>
    <row r="81" spans="1:28" ht="34.5" hidden="1">
      <c r="A81" s="321"/>
      <c r="B81" s="83" t="s">
        <v>70</v>
      </c>
      <c r="C81" s="84" t="s">
        <v>209</v>
      </c>
      <c r="D81" s="85">
        <v>15</v>
      </c>
      <c r="E81" s="381"/>
      <c r="F81" s="87"/>
      <c r="G81" s="31"/>
      <c r="H81" s="87"/>
      <c r="I81" s="87"/>
      <c r="J81" s="87"/>
      <c r="K81" s="87"/>
      <c r="L81" s="31"/>
      <c r="M81" s="87"/>
      <c r="N81" s="87"/>
      <c r="O81" s="87"/>
      <c r="P81" s="87"/>
      <c r="Q81" s="31"/>
      <c r="R81" s="87"/>
      <c r="S81" s="87"/>
      <c r="T81" s="87"/>
      <c r="U81" s="88"/>
      <c r="V81" s="31"/>
      <c r="W81" s="87"/>
      <c r="X81" s="87"/>
      <c r="Y81" s="87"/>
      <c r="Z81" s="190"/>
      <c r="AA81" s="27"/>
      <c r="AB81" s="314" t="s">
        <v>338</v>
      </c>
    </row>
    <row r="82" spans="1:28" ht="37.5" customHeight="1">
      <c r="A82" s="79"/>
      <c r="B82" s="102" t="s">
        <v>275</v>
      </c>
      <c r="C82" s="84"/>
      <c r="D82" s="85"/>
      <c r="E82" s="381"/>
      <c r="F82" s="87"/>
      <c r="G82" s="31"/>
      <c r="H82" s="87"/>
      <c r="I82" s="87"/>
      <c r="J82" s="87"/>
      <c r="K82" s="87"/>
      <c r="L82" s="31"/>
      <c r="M82" s="87"/>
      <c r="N82" s="87"/>
      <c r="O82" s="87"/>
      <c r="P82" s="87"/>
      <c r="Q82" s="31"/>
      <c r="R82" s="87"/>
      <c r="S82" s="87"/>
      <c r="T82" s="87"/>
      <c r="U82" s="88"/>
      <c r="V82" s="31"/>
      <c r="W82" s="87"/>
      <c r="X82" s="87"/>
      <c r="Y82" s="87"/>
      <c r="Z82" s="190"/>
      <c r="AA82" s="27"/>
      <c r="AB82" s="314"/>
    </row>
    <row r="83" spans="1:28" ht="18.75">
      <c r="A83" s="79"/>
      <c r="B83" s="103" t="s">
        <v>71</v>
      </c>
      <c r="C83" s="104" t="s">
        <v>178</v>
      </c>
      <c r="D83" s="105">
        <f>SUM(D84+D87+D92)</f>
        <v>8566</v>
      </c>
      <c r="E83" s="355">
        <f>SUM(G83,L83,Q83,V83)</f>
        <v>1720</v>
      </c>
      <c r="F83" s="360">
        <f aca="true" t="shared" si="4" ref="F83:Y83">SUM(F84+F87+F92)</f>
        <v>115</v>
      </c>
      <c r="G83" s="267">
        <f t="shared" si="4"/>
        <v>208</v>
      </c>
      <c r="H83" s="267">
        <f t="shared" si="4"/>
        <v>74</v>
      </c>
      <c r="I83" s="267">
        <f t="shared" si="4"/>
        <v>0</v>
      </c>
      <c r="J83" s="267">
        <f t="shared" si="4"/>
        <v>134</v>
      </c>
      <c r="K83" s="360">
        <f t="shared" si="4"/>
        <v>535</v>
      </c>
      <c r="L83" s="267">
        <f t="shared" si="4"/>
        <v>446</v>
      </c>
      <c r="M83" s="267">
        <f t="shared" si="4"/>
        <v>167</v>
      </c>
      <c r="N83" s="267">
        <f t="shared" si="4"/>
        <v>112</v>
      </c>
      <c r="O83" s="267">
        <f t="shared" si="4"/>
        <v>167</v>
      </c>
      <c r="P83" s="360">
        <f t="shared" si="4"/>
        <v>535</v>
      </c>
      <c r="Q83" s="267">
        <f t="shared" si="4"/>
        <v>513</v>
      </c>
      <c r="R83" s="267">
        <f t="shared" si="4"/>
        <v>123</v>
      </c>
      <c r="S83" s="267">
        <f t="shared" si="4"/>
        <v>190</v>
      </c>
      <c r="T83" s="267">
        <f t="shared" si="4"/>
        <v>200</v>
      </c>
      <c r="U83" s="366">
        <f t="shared" si="4"/>
        <v>525</v>
      </c>
      <c r="V83" s="267">
        <f t="shared" si="4"/>
        <v>553</v>
      </c>
      <c r="W83" s="267">
        <f t="shared" si="4"/>
        <v>202</v>
      </c>
      <c r="X83" s="267">
        <f t="shared" si="4"/>
        <v>174</v>
      </c>
      <c r="Y83" s="267">
        <f t="shared" si="4"/>
        <v>177</v>
      </c>
      <c r="Z83" s="190"/>
      <c r="AA83" s="27" t="s">
        <v>292</v>
      </c>
      <c r="AB83" s="314"/>
    </row>
    <row r="84" spans="1:28" ht="54.75" customHeight="1">
      <c r="A84" s="79"/>
      <c r="B84" s="83" t="s">
        <v>210</v>
      </c>
      <c r="C84" s="84" t="s">
        <v>178</v>
      </c>
      <c r="D84" s="85">
        <f>SUM(D85:D86)</f>
        <v>6286</v>
      </c>
      <c r="E84" s="355">
        <f>SUM(G84,L84,Q84,V84)</f>
        <v>110</v>
      </c>
      <c r="F84" s="267">
        <f aca="true" t="shared" si="5" ref="F84:Y84">SUM(F85:F86)</f>
        <v>15</v>
      </c>
      <c r="G84" s="267">
        <f t="shared" si="5"/>
        <v>15</v>
      </c>
      <c r="H84" s="267">
        <f t="shared" si="5"/>
        <v>0</v>
      </c>
      <c r="I84" s="267">
        <f t="shared" si="5"/>
        <v>0</v>
      </c>
      <c r="J84" s="267">
        <f t="shared" si="5"/>
        <v>15</v>
      </c>
      <c r="K84" s="267">
        <f t="shared" si="5"/>
        <v>35</v>
      </c>
      <c r="L84" s="267">
        <f t="shared" si="5"/>
        <v>35</v>
      </c>
      <c r="M84" s="267">
        <f t="shared" si="5"/>
        <v>10</v>
      </c>
      <c r="N84" s="267">
        <f t="shared" si="5"/>
        <v>10</v>
      </c>
      <c r="O84" s="267">
        <f t="shared" si="5"/>
        <v>15</v>
      </c>
      <c r="P84" s="267">
        <f t="shared" si="5"/>
        <v>35</v>
      </c>
      <c r="Q84" s="267">
        <f t="shared" si="5"/>
        <v>30</v>
      </c>
      <c r="R84" s="267">
        <f t="shared" si="5"/>
        <v>10</v>
      </c>
      <c r="S84" s="267">
        <f t="shared" si="5"/>
        <v>10</v>
      </c>
      <c r="T84" s="267">
        <f t="shared" si="5"/>
        <v>10</v>
      </c>
      <c r="U84" s="369">
        <f t="shared" si="5"/>
        <v>25</v>
      </c>
      <c r="V84" s="267">
        <f t="shared" si="5"/>
        <v>30</v>
      </c>
      <c r="W84" s="267">
        <f t="shared" si="5"/>
        <v>10</v>
      </c>
      <c r="X84" s="267">
        <f t="shared" si="5"/>
        <v>10</v>
      </c>
      <c r="Y84" s="267">
        <f t="shared" si="5"/>
        <v>10</v>
      </c>
      <c r="Z84" s="190"/>
      <c r="AA84" s="27" t="s">
        <v>293</v>
      </c>
      <c r="AB84" s="314"/>
    </row>
    <row r="85" spans="1:28" ht="34.5">
      <c r="A85" s="327"/>
      <c r="B85" s="83" t="s">
        <v>72</v>
      </c>
      <c r="C85" s="84" t="s">
        <v>178</v>
      </c>
      <c r="D85" s="85">
        <v>110</v>
      </c>
      <c r="E85" s="355">
        <f>SUM(G85,L85,Q85,V85)</f>
        <v>110</v>
      </c>
      <c r="F85" s="358">
        <v>15</v>
      </c>
      <c r="G85" s="270">
        <f>SUM(H85:J85)</f>
        <v>15</v>
      </c>
      <c r="H85" s="343">
        <f>SUM('[2]oct'!H85)</f>
        <v>0</v>
      </c>
      <c r="I85" s="343">
        <f>SUM('[3]nov'!I85)</f>
        <v>0</v>
      </c>
      <c r="J85" s="343">
        <f>SUM('[4]dec'!J85)</f>
        <v>15</v>
      </c>
      <c r="K85" s="358">
        <v>35</v>
      </c>
      <c r="L85" s="270">
        <f>SUM(M85:O85)</f>
        <v>35</v>
      </c>
      <c r="M85" s="343">
        <f>SUM('[5]jan'!M85)</f>
        <v>10</v>
      </c>
      <c r="N85" s="343">
        <f>SUM('[6]feb'!N85)</f>
        <v>10</v>
      </c>
      <c r="O85" s="343">
        <f>SUM('[7]march'!O85)</f>
        <v>15</v>
      </c>
      <c r="P85" s="358">
        <v>35</v>
      </c>
      <c r="Q85" s="270">
        <f>SUM(R85:T85)</f>
        <v>30</v>
      </c>
      <c r="R85" s="343">
        <f>SUM('[8]april'!R85)</f>
        <v>10</v>
      </c>
      <c r="S85" s="343">
        <f>SUM('[9]may'!S85)</f>
        <v>10</v>
      </c>
      <c r="T85" s="343">
        <f>SUM('[10]june'!T85)</f>
        <v>10</v>
      </c>
      <c r="U85" s="363">
        <v>25</v>
      </c>
      <c r="V85" s="270">
        <f>SUM(W85:Y85)</f>
        <v>30</v>
      </c>
      <c r="W85" s="343">
        <f>SUM('[11]july'!W85)</f>
        <v>10</v>
      </c>
      <c r="X85" s="343">
        <f>SUM('[12]aug'!X85)</f>
        <v>10</v>
      </c>
      <c r="Y85" s="343">
        <f>SUM('[13]sep'!Y85)</f>
        <v>10</v>
      </c>
      <c r="Z85" s="190"/>
      <c r="AA85" s="27"/>
      <c r="AB85" s="314" t="s">
        <v>336</v>
      </c>
    </row>
    <row r="86" spans="1:28" ht="37.5" customHeight="1">
      <c r="A86" s="322"/>
      <c r="B86" s="83" t="s">
        <v>211</v>
      </c>
      <c r="C86" s="84" t="s">
        <v>178</v>
      </c>
      <c r="D86" s="85">
        <v>6176</v>
      </c>
      <c r="E86" s="381"/>
      <c r="F86" s="87"/>
      <c r="G86" s="31"/>
      <c r="H86" s="87"/>
      <c r="I86" s="87"/>
      <c r="J86" s="87"/>
      <c r="K86" s="87"/>
      <c r="L86" s="31"/>
      <c r="M86" s="87"/>
      <c r="N86" s="87"/>
      <c r="O86" s="87"/>
      <c r="P86" s="87"/>
      <c r="Q86" s="31"/>
      <c r="R86" s="87"/>
      <c r="S86" s="87"/>
      <c r="T86" s="87"/>
      <c r="U86" s="88"/>
      <c r="V86" s="31"/>
      <c r="W86" s="87"/>
      <c r="X86" s="87"/>
      <c r="Y86" s="87"/>
      <c r="Z86" s="190"/>
      <c r="AA86" s="27"/>
      <c r="AB86" s="314" t="s">
        <v>339</v>
      </c>
    </row>
    <row r="87" spans="1:28" ht="55.5" customHeight="1">
      <c r="A87" s="79"/>
      <c r="B87" s="83" t="s">
        <v>73</v>
      </c>
      <c r="C87" s="84" t="s">
        <v>178</v>
      </c>
      <c r="D87" s="85">
        <f>SUM(D88+D89)</f>
        <v>2160</v>
      </c>
      <c r="E87" s="355">
        <f>SUM(G87,L87,Q87,V87)</f>
        <v>1610</v>
      </c>
      <c r="F87" s="267">
        <f aca="true" t="shared" si="6" ref="F87:Y87">SUM(F88+F89)</f>
        <v>100</v>
      </c>
      <c r="G87" s="267">
        <f t="shared" si="6"/>
        <v>193</v>
      </c>
      <c r="H87" s="267">
        <f t="shared" si="6"/>
        <v>74</v>
      </c>
      <c r="I87" s="267">
        <f t="shared" si="6"/>
        <v>0</v>
      </c>
      <c r="J87" s="267">
        <f t="shared" si="6"/>
        <v>119</v>
      </c>
      <c r="K87" s="267">
        <f t="shared" si="6"/>
        <v>500</v>
      </c>
      <c r="L87" s="267">
        <f t="shared" si="6"/>
        <v>411</v>
      </c>
      <c r="M87" s="267">
        <f t="shared" si="6"/>
        <v>157</v>
      </c>
      <c r="N87" s="267">
        <f t="shared" si="6"/>
        <v>102</v>
      </c>
      <c r="O87" s="267">
        <f t="shared" si="6"/>
        <v>152</v>
      </c>
      <c r="P87" s="267">
        <f t="shared" si="6"/>
        <v>500</v>
      </c>
      <c r="Q87" s="267">
        <f t="shared" si="6"/>
        <v>483</v>
      </c>
      <c r="R87" s="267">
        <f t="shared" si="6"/>
        <v>113</v>
      </c>
      <c r="S87" s="267">
        <f t="shared" si="6"/>
        <v>180</v>
      </c>
      <c r="T87" s="267">
        <f t="shared" si="6"/>
        <v>190</v>
      </c>
      <c r="U87" s="369">
        <f t="shared" si="6"/>
        <v>500</v>
      </c>
      <c r="V87" s="267">
        <f t="shared" si="6"/>
        <v>523</v>
      </c>
      <c r="W87" s="267">
        <f t="shared" si="6"/>
        <v>192</v>
      </c>
      <c r="X87" s="267">
        <f t="shared" si="6"/>
        <v>164</v>
      </c>
      <c r="Y87" s="267">
        <f t="shared" si="6"/>
        <v>167</v>
      </c>
      <c r="Z87" s="190"/>
      <c r="AA87" s="27" t="s">
        <v>294</v>
      </c>
      <c r="AB87" s="314"/>
    </row>
    <row r="88" spans="1:28" ht="34.5">
      <c r="A88" s="327"/>
      <c r="B88" s="83" t="s">
        <v>74</v>
      </c>
      <c r="C88" s="84" t="s">
        <v>178</v>
      </c>
      <c r="D88" s="85">
        <v>1600</v>
      </c>
      <c r="E88" s="355">
        <f>SUM(G88,L88,Q88,V88)</f>
        <v>1610</v>
      </c>
      <c r="F88" s="358">
        <v>100</v>
      </c>
      <c r="G88" s="270">
        <f>SUM(H88:J88)</f>
        <v>193</v>
      </c>
      <c r="H88" s="343">
        <f>SUM('[2]oct'!H88)</f>
        <v>74</v>
      </c>
      <c r="I88" s="343">
        <f>SUM('[3]nov'!I88)</f>
        <v>0</v>
      </c>
      <c r="J88" s="343">
        <f>SUM('[4]dec'!J88)</f>
        <v>119</v>
      </c>
      <c r="K88" s="358">
        <v>500</v>
      </c>
      <c r="L88" s="270">
        <f>SUM(M88:O88)</f>
        <v>411</v>
      </c>
      <c r="M88" s="343">
        <f>SUM('[5]jan'!M88)</f>
        <v>157</v>
      </c>
      <c r="N88" s="343">
        <f>SUM('[6]feb'!N88)</f>
        <v>102</v>
      </c>
      <c r="O88" s="343">
        <f>SUM('[7]march'!O88)</f>
        <v>152</v>
      </c>
      <c r="P88" s="358">
        <v>500</v>
      </c>
      <c r="Q88" s="270">
        <f>SUM(R88:T88)</f>
        <v>483</v>
      </c>
      <c r="R88" s="343">
        <f>SUM('[8]april'!R88)</f>
        <v>113</v>
      </c>
      <c r="S88" s="343">
        <f>SUM('[9]may'!S88)</f>
        <v>180</v>
      </c>
      <c r="T88" s="343">
        <f>SUM('[10]june'!T88)</f>
        <v>190</v>
      </c>
      <c r="U88" s="363">
        <v>500</v>
      </c>
      <c r="V88" s="270">
        <f>SUM(W88:Y88)</f>
        <v>523</v>
      </c>
      <c r="W88" s="343">
        <f>SUM('[11]july'!W88)</f>
        <v>192</v>
      </c>
      <c r="X88" s="343">
        <f>SUM('[12]aug'!X88)</f>
        <v>164</v>
      </c>
      <c r="Y88" s="343">
        <f>SUM('[13]sep'!Y88)</f>
        <v>167</v>
      </c>
      <c r="Z88" s="190"/>
      <c r="AA88" s="27"/>
      <c r="AB88" s="314" t="s">
        <v>336</v>
      </c>
    </row>
    <row r="89" spans="1:28" ht="18.75">
      <c r="A89" s="93"/>
      <c r="B89" s="83" t="s">
        <v>75</v>
      </c>
      <c r="C89" s="84" t="s">
        <v>178</v>
      </c>
      <c r="D89" s="85">
        <f>SUM(D90:D91)</f>
        <v>560</v>
      </c>
      <c r="E89" s="381"/>
      <c r="F89" s="85"/>
      <c r="G89" s="31"/>
      <c r="H89" s="31"/>
      <c r="I89" s="31"/>
      <c r="J89" s="31"/>
      <c r="K89" s="85"/>
      <c r="L89" s="31"/>
      <c r="M89" s="31"/>
      <c r="N89" s="31"/>
      <c r="O89" s="31"/>
      <c r="P89" s="85"/>
      <c r="Q89" s="31"/>
      <c r="R89" s="31"/>
      <c r="S89" s="31"/>
      <c r="T89" s="31"/>
      <c r="U89" s="399"/>
      <c r="V89" s="31"/>
      <c r="W89" s="31"/>
      <c r="X89" s="31"/>
      <c r="Y89" s="31"/>
      <c r="Z89" s="190"/>
      <c r="AA89" s="27" t="s">
        <v>295</v>
      </c>
      <c r="AB89" s="314"/>
    </row>
    <row r="90" spans="1:28" ht="18.75">
      <c r="A90" s="331"/>
      <c r="B90" s="98" t="s">
        <v>76</v>
      </c>
      <c r="C90" s="107" t="s">
        <v>178</v>
      </c>
      <c r="D90" s="99">
        <v>60</v>
      </c>
      <c r="E90" s="381"/>
      <c r="F90" s="108"/>
      <c r="G90" s="31"/>
      <c r="H90" s="108"/>
      <c r="I90" s="108"/>
      <c r="J90" s="108"/>
      <c r="K90" s="108"/>
      <c r="L90" s="31"/>
      <c r="M90" s="108"/>
      <c r="N90" s="108"/>
      <c r="O90" s="108"/>
      <c r="P90" s="108"/>
      <c r="Q90" s="31"/>
      <c r="R90" s="108"/>
      <c r="S90" s="108"/>
      <c r="T90" s="108"/>
      <c r="U90" s="400"/>
      <c r="V90" s="31"/>
      <c r="W90" s="108"/>
      <c r="X90" s="108"/>
      <c r="Y90" s="108"/>
      <c r="Z90" s="190"/>
      <c r="AA90" s="27"/>
      <c r="AB90" s="314" t="s">
        <v>338</v>
      </c>
    </row>
    <row r="91" spans="1:28" ht="18.75">
      <c r="A91" s="321"/>
      <c r="B91" s="83" t="s">
        <v>77</v>
      </c>
      <c r="C91" s="84" t="s">
        <v>178</v>
      </c>
      <c r="D91" s="85">
        <v>500</v>
      </c>
      <c r="E91" s="381"/>
      <c r="F91" s="87"/>
      <c r="G91" s="31"/>
      <c r="H91" s="87"/>
      <c r="I91" s="87"/>
      <c r="J91" s="87"/>
      <c r="K91" s="87"/>
      <c r="L91" s="31"/>
      <c r="M91" s="87"/>
      <c r="N91" s="87"/>
      <c r="O91" s="87"/>
      <c r="P91" s="87"/>
      <c r="Q91" s="31"/>
      <c r="R91" s="87"/>
      <c r="S91" s="87"/>
      <c r="T91" s="87"/>
      <c r="U91" s="88"/>
      <c r="V91" s="31"/>
      <c r="W91" s="87"/>
      <c r="X91" s="87"/>
      <c r="Y91" s="87"/>
      <c r="Z91" s="190"/>
      <c r="AA91" s="27"/>
      <c r="AB91" s="314" t="s">
        <v>338</v>
      </c>
    </row>
    <row r="92" spans="1:28" ht="18.75">
      <c r="A92" s="321"/>
      <c r="B92" s="83" t="s">
        <v>212</v>
      </c>
      <c r="C92" s="84" t="s">
        <v>213</v>
      </c>
      <c r="D92" s="85">
        <v>120</v>
      </c>
      <c r="E92" s="381"/>
      <c r="F92" s="87"/>
      <c r="G92" s="31"/>
      <c r="H92" s="87"/>
      <c r="I92" s="87"/>
      <c r="J92" s="87"/>
      <c r="K92" s="87"/>
      <c r="L92" s="31"/>
      <c r="M92" s="87"/>
      <c r="N92" s="87"/>
      <c r="O92" s="87"/>
      <c r="P92" s="87"/>
      <c r="Q92" s="31"/>
      <c r="R92" s="87"/>
      <c r="S92" s="87"/>
      <c r="T92" s="87"/>
      <c r="U92" s="88"/>
      <c r="V92" s="31"/>
      <c r="W92" s="87"/>
      <c r="X92" s="87"/>
      <c r="Y92" s="87"/>
      <c r="Z92" s="190"/>
      <c r="AA92" s="27"/>
      <c r="AB92" s="314" t="s">
        <v>338</v>
      </c>
    </row>
    <row r="93" spans="1:28" ht="54">
      <c r="A93" s="79"/>
      <c r="B93" s="103" t="s">
        <v>78</v>
      </c>
      <c r="C93" s="109" t="s">
        <v>214</v>
      </c>
      <c r="D93" s="105">
        <f>SUM(D94+D97+D98+D101+D104)</f>
        <v>47298</v>
      </c>
      <c r="E93" s="355">
        <f>SUM(G93,L93,Q93,V93)</f>
        <v>6059</v>
      </c>
      <c r="F93" s="360">
        <f aca="true" t="shared" si="7" ref="F93:Y93">SUM(F94+F97+F98+F101+F104)</f>
        <v>1500</v>
      </c>
      <c r="G93" s="267">
        <f t="shared" si="7"/>
        <v>823</v>
      </c>
      <c r="H93" s="267">
        <f t="shared" si="7"/>
        <v>202</v>
      </c>
      <c r="I93" s="267">
        <f t="shared" si="7"/>
        <v>0</v>
      </c>
      <c r="J93" s="267">
        <f t="shared" si="7"/>
        <v>621</v>
      </c>
      <c r="K93" s="360">
        <f t="shared" si="7"/>
        <v>2000</v>
      </c>
      <c r="L93" s="267">
        <f t="shared" si="7"/>
        <v>1881</v>
      </c>
      <c r="M93" s="267">
        <f t="shared" si="7"/>
        <v>371</v>
      </c>
      <c r="N93" s="267">
        <f t="shared" si="7"/>
        <v>900</v>
      </c>
      <c r="O93" s="267">
        <f t="shared" si="7"/>
        <v>610</v>
      </c>
      <c r="P93" s="360">
        <f t="shared" si="7"/>
        <v>1550</v>
      </c>
      <c r="Q93" s="267">
        <f t="shared" si="7"/>
        <v>1545</v>
      </c>
      <c r="R93" s="267">
        <f t="shared" si="7"/>
        <v>584</v>
      </c>
      <c r="S93" s="267">
        <f t="shared" si="7"/>
        <v>385</v>
      </c>
      <c r="T93" s="267">
        <f t="shared" si="7"/>
        <v>576</v>
      </c>
      <c r="U93" s="366">
        <f t="shared" si="7"/>
        <v>1000</v>
      </c>
      <c r="V93" s="267">
        <f t="shared" si="7"/>
        <v>1810</v>
      </c>
      <c r="W93" s="267">
        <f t="shared" si="7"/>
        <v>651</v>
      </c>
      <c r="X93" s="267">
        <f t="shared" si="7"/>
        <v>657</v>
      </c>
      <c r="Y93" s="267">
        <f t="shared" si="7"/>
        <v>502</v>
      </c>
      <c r="Z93" s="190"/>
      <c r="AA93" s="27" t="s">
        <v>296</v>
      </c>
      <c r="AB93" s="314"/>
    </row>
    <row r="94" spans="1:28" ht="18.75">
      <c r="A94" s="79"/>
      <c r="B94" s="83" t="s">
        <v>79</v>
      </c>
      <c r="C94" s="84" t="s">
        <v>168</v>
      </c>
      <c r="D94" s="85">
        <f>SUM(D95:D96)</f>
        <v>30438</v>
      </c>
      <c r="E94" s="381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399"/>
      <c r="V94" s="85"/>
      <c r="W94" s="85"/>
      <c r="X94" s="85"/>
      <c r="Y94" s="85"/>
      <c r="Z94" s="190"/>
      <c r="AA94" s="27" t="s">
        <v>297</v>
      </c>
      <c r="AB94" s="314"/>
    </row>
    <row r="95" spans="1:28" ht="18.75">
      <c r="A95" s="322"/>
      <c r="B95" s="83" t="s">
        <v>80</v>
      </c>
      <c r="C95" s="84" t="s">
        <v>168</v>
      </c>
      <c r="D95" s="85">
        <v>13226</v>
      </c>
      <c r="E95" s="381"/>
      <c r="F95" s="87"/>
      <c r="G95" s="31"/>
      <c r="H95" s="87"/>
      <c r="I95" s="87"/>
      <c r="J95" s="87"/>
      <c r="K95" s="87"/>
      <c r="L95" s="31"/>
      <c r="M95" s="87"/>
      <c r="N95" s="87"/>
      <c r="O95" s="87"/>
      <c r="P95" s="87"/>
      <c r="Q95" s="31"/>
      <c r="R95" s="87"/>
      <c r="S95" s="87"/>
      <c r="T95" s="87"/>
      <c r="U95" s="88"/>
      <c r="V95" s="31"/>
      <c r="W95" s="87"/>
      <c r="X95" s="87"/>
      <c r="Y95" s="87"/>
      <c r="Z95" s="190"/>
      <c r="AA95" s="27"/>
      <c r="AB95" s="314" t="s">
        <v>339</v>
      </c>
    </row>
    <row r="96" spans="1:28" ht="34.5">
      <c r="A96" s="324"/>
      <c r="B96" s="83" t="s">
        <v>215</v>
      </c>
      <c r="C96" s="84" t="s">
        <v>168</v>
      </c>
      <c r="D96" s="85">
        <v>17212</v>
      </c>
      <c r="E96" s="381"/>
      <c r="F96" s="87"/>
      <c r="G96" s="31"/>
      <c r="H96" s="87"/>
      <c r="I96" s="87"/>
      <c r="J96" s="87"/>
      <c r="K96" s="87"/>
      <c r="L96" s="31"/>
      <c r="M96" s="87"/>
      <c r="N96" s="87"/>
      <c r="O96" s="87"/>
      <c r="P96" s="87"/>
      <c r="Q96" s="31"/>
      <c r="R96" s="87"/>
      <c r="S96" s="87"/>
      <c r="T96" s="87"/>
      <c r="U96" s="88"/>
      <c r="V96" s="31"/>
      <c r="W96" s="87"/>
      <c r="X96" s="87"/>
      <c r="Y96" s="87"/>
      <c r="Z96" s="190"/>
      <c r="AA96" s="27"/>
      <c r="AB96" s="314" t="s">
        <v>335</v>
      </c>
    </row>
    <row r="97" spans="1:28" ht="34.5">
      <c r="A97" s="327"/>
      <c r="B97" s="83" t="s">
        <v>81</v>
      </c>
      <c r="C97" s="84" t="s">
        <v>168</v>
      </c>
      <c r="D97" s="85">
        <v>6050</v>
      </c>
      <c r="E97" s="355">
        <f>SUM(G97,L97,Q97,V97)</f>
        <v>6059</v>
      </c>
      <c r="F97" s="267">
        <v>1500</v>
      </c>
      <c r="G97" s="270">
        <f>SUM(H97:J97)</f>
        <v>823</v>
      </c>
      <c r="H97" s="343">
        <f>SUM('[2]oct'!H97)</f>
        <v>202</v>
      </c>
      <c r="I97" s="343">
        <f>SUM('[3]nov'!I97)</f>
        <v>0</v>
      </c>
      <c r="J97" s="343">
        <f>SUM('[4]dec'!J97)</f>
        <v>621</v>
      </c>
      <c r="K97" s="267">
        <v>2000</v>
      </c>
      <c r="L97" s="270">
        <f>SUM(M97:O97)</f>
        <v>1881</v>
      </c>
      <c r="M97" s="343">
        <f>SUM('[5]jan'!M97)</f>
        <v>371</v>
      </c>
      <c r="N97" s="343">
        <f>SUM('[6]feb'!N97)</f>
        <v>900</v>
      </c>
      <c r="O97" s="343">
        <f>SUM('[7]march'!O97)</f>
        <v>610</v>
      </c>
      <c r="P97" s="267">
        <v>1550</v>
      </c>
      <c r="Q97" s="270">
        <f>SUM(R97:T97)</f>
        <v>1545</v>
      </c>
      <c r="R97" s="343">
        <f>SUM('[8]april'!R97)</f>
        <v>584</v>
      </c>
      <c r="S97" s="343">
        <f>SUM('[9]may'!S97)</f>
        <v>385</v>
      </c>
      <c r="T97" s="343">
        <f>SUM('[10]june'!T97)</f>
        <v>576</v>
      </c>
      <c r="U97" s="369">
        <v>1000</v>
      </c>
      <c r="V97" s="270">
        <f>SUM(W97:Y97)</f>
        <v>1810</v>
      </c>
      <c r="W97" s="343">
        <f>SUM('[11]july'!W97)</f>
        <v>651</v>
      </c>
      <c r="X97" s="343">
        <f>SUM('[12]aug'!X97)</f>
        <v>657</v>
      </c>
      <c r="Y97" s="343">
        <f>SUM('[13]sep'!Y97)</f>
        <v>502</v>
      </c>
      <c r="Z97" s="190"/>
      <c r="AA97" s="27"/>
      <c r="AB97" s="314" t="s">
        <v>336</v>
      </c>
    </row>
    <row r="98" spans="1:28" ht="20.25" customHeight="1" hidden="1">
      <c r="A98" s="79"/>
      <c r="B98" s="83" t="s">
        <v>82</v>
      </c>
      <c r="C98" s="100" t="s">
        <v>171</v>
      </c>
      <c r="D98" s="85">
        <f>SUM(D99:D100)</f>
        <v>9970</v>
      </c>
      <c r="E98" s="381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399"/>
      <c r="V98" s="85"/>
      <c r="W98" s="85"/>
      <c r="X98" s="85"/>
      <c r="Y98" s="85"/>
      <c r="Z98" s="190"/>
      <c r="AA98" s="27" t="s">
        <v>298</v>
      </c>
      <c r="AB98" s="314"/>
    </row>
    <row r="99" spans="1:28" ht="27" hidden="1">
      <c r="A99" s="322"/>
      <c r="B99" s="83" t="s">
        <v>80</v>
      </c>
      <c r="C99" s="100" t="s">
        <v>171</v>
      </c>
      <c r="D99" s="85">
        <v>5548</v>
      </c>
      <c r="E99" s="381"/>
      <c r="F99" s="87"/>
      <c r="G99" s="31"/>
      <c r="H99" s="87"/>
      <c r="I99" s="87"/>
      <c r="J99" s="87"/>
      <c r="K99" s="87"/>
      <c r="L99" s="31"/>
      <c r="M99" s="87"/>
      <c r="N99" s="87"/>
      <c r="O99" s="87"/>
      <c r="P99" s="87"/>
      <c r="Q99" s="31"/>
      <c r="R99" s="87"/>
      <c r="S99" s="87"/>
      <c r="T99" s="87"/>
      <c r="U99" s="88"/>
      <c r="V99" s="31"/>
      <c r="W99" s="87"/>
      <c r="X99" s="87"/>
      <c r="Y99" s="87"/>
      <c r="Z99" s="190"/>
      <c r="AA99" s="27"/>
      <c r="AB99" s="314" t="s">
        <v>339</v>
      </c>
    </row>
    <row r="100" spans="1:28" ht="27" hidden="1">
      <c r="A100" s="324"/>
      <c r="B100" s="83" t="s">
        <v>83</v>
      </c>
      <c r="C100" s="100" t="s">
        <v>171</v>
      </c>
      <c r="D100" s="85">
        <v>4422</v>
      </c>
      <c r="E100" s="381"/>
      <c r="F100" s="87"/>
      <c r="G100" s="31"/>
      <c r="H100" s="87"/>
      <c r="I100" s="87"/>
      <c r="J100" s="87"/>
      <c r="K100" s="87"/>
      <c r="L100" s="31"/>
      <c r="M100" s="87"/>
      <c r="N100" s="87"/>
      <c r="O100" s="87"/>
      <c r="P100" s="87"/>
      <c r="Q100" s="31"/>
      <c r="R100" s="87"/>
      <c r="S100" s="87"/>
      <c r="T100" s="87"/>
      <c r="U100" s="88"/>
      <c r="V100" s="31"/>
      <c r="W100" s="87"/>
      <c r="X100" s="87"/>
      <c r="Y100" s="87"/>
      <c r="Z100" s="190"/>
      <c r="AA100" s="27"/>
      <c r="AB100" s="314" t="s">
        <v>335</v>
      </c>
    </row>
    <row r="101" spans="1:28" ht="27" hidden="1">
      <c r="A101" s="79"/>
      <c r="B101" s="83" t="s">
        <v>84</v>
      </c>
      <c r="C101" s="100" t="s">
        <v>216</v>
      </c>
      <c r="D101" s="85">
        <f>SUM(D102:D103)</f>
        <v>455</v>
      </c>
      <c r="E101" s="381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399"/>
      <c r="V101" s="85"/>
      <c r="W101" s="85"/>
      <c r="X101" s="85"/>
      <c r="Y101" s="85"/>
      <c r="Z101" s="190"/>
      <c r="AA101" s="27" t="s">
        <v>299</v>
      </c>
      <c r="AB101" s="314"/>
    </row>
    <row r="102" spans="1:28" ht="34.5" hidden="1">
      <c r="A102" s="322"/>
      <c r="B102" s="83" t="s">
        <v>80</v>
      </c>
      <c r="C102" s="84" t="s">
        <v>172</v>
      </c>
      <c r="D102" s="85">
        <v>420</v>
      </c>
      <c r="E102" s="381"/>
      <c r="F102" s="87"/>
      <c r="G102" s="31"/>
      <c r="H102" s="87"/>
      <c r="I102" s="87"/>
      <c r="J102" s="87"/>
      <c r="K102" s="87"/>
      <c r="L102" s="31"/>
      <c r="M102" s="87"/>
      <c r="N102" s="87"/>
      <c r="O102" s="87"/>
      <c r="P102" s="87"/>
      <c r="Q102" s="31"/>
      <c r="R102" s="87"/>
      <c r="S102" s="87"/>
      <c r="T102" s="87"/>
      <c r="U102" s="88"/>
      <c r="V102" s="31"/>
      <c r="W102" s="87"/>
      <c r="X102" s="87"/>
      <c r="Y102" s="87"/>
      <c r="Z102" s="190"/>
      <c r="AA102" s="27"/>
      <c r="AB102" s="314" t="s">
        <v>339</v>
      </c>
    </row>
    <row r="103" spans="1:28" ht="27" customHeight="1" hidden="1">
      <c r="A103" s="322"/>
      <c r="B103" s="83" t="s">
        <v>85</v>
      </c>
      <c r="C103" s="100" t="s">
        <v>173</v>
      </c>
      <c r="D103" s="85">
        <v>35</v>
      </c>
      <c r="E103" s="381"/>
      <c r="F103" s="87"/>
      <c r="G103" s="31"/>
      <c r="H103" s="87"/>
      <c r="I103" s="87"/>
      <c r="J103" s="87"/>
      <c r="K103" s="87"/>
      <c r="L103" s="31"/>
      <c r="M103" s="87"/>
      <c r="N103" s="87"/>
      <c r="O103" s="87"/>
      <c r="P103" s="87"/>
      <c r="Q103" s="31"/>
      <c r="R103" s="87"/>
      <c r="S103" s="87"/>
      <c r="T103" s="87"/>
      <c r="U103" s="88"/>
      <c r="V103" s="31"/>
      <c r="W103" s="87"/>
      <c r="X103" s="87"/>
      <c r="Y103" s="87"/>
      <c r="Z103" s="190"/>
      <c r="AA103" s="27"/>
      <c r="AB103" s="314" t="s">
        <v>334</v>
      </c>
    </row>
    <row r="104" spans="1:28" ht="27" hidden="1">
      <c r="A104" s="79"/>
      <c r="B104" s="83" t="s">
        <v>277</v>
      </c>
      <c r="C104" s="100" t="s">
        <v>176</v>
      </c>
      <c r="D104" s="85">
        <f>SUM(D105:D107)</f>
        <v>385</v>
      </c>
      <c r="E104" s="381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399"/>
      <c r="V104" s="85"/>
      <c r="W104" s="85"/>
      <c r="X104" s="85"/>
      <c r="Y104" s="85"/>
      <c r="Z104" s="190"/>
      <c r="AA104" s="27" t="s">
        <v>300</v>
      </c>
      <c r="AB104" s="314"/>
    </row>
    <row r="105" spans="1:28" ht="27" hidden="1">
      <c r="A105" s="321"/>
      <c r="B105" s="83" t="s">
        <v>86</v>
      </c>
      <c r="C105" s="100" t="s">
        <v>176</v>
      </c>
      <c r="D105" s="85">
        <v>60</v>
      </c>
      <c r="E105" s="381"/>
      <c r="F105" s="87"/>
      <c r="G105" s="31"/>
      <c r="H105" s="87"/>
      <c r="I105" s="87"/>
      <c r="J105" s="87"/>
      <c r="K105" s="87"/>
      <c r="L105" s="31"/>
      <c r="M105" s="87"/>
      <c r="N105" s="87"/>
      <c r="O105" s="87"/>
      <c r="P105" s="87"/>
      <c r="Q105" s="31"/>
      <c r="R105" s="87"/>
      <c r="S105" s="87"/>
      <c r="T105" s="87"/>
      <c r="U105" s="88"/>
      <c r="V105" s="31"/>
      <c r="W105" s="87"/>
      <c r="X105" s="87"/>
      <c r="Y105" s="87"/>
      <c r="Z105" s="190"/>
      <c r="AA105" s="27"/>
      <c r="AB105" s="314" t="s">
        <v>338</v>
      </c>
    </row>
    <row r="106" spans="1:28" ht="27" hidden="1">
      <c r="A106" s="321"/>
      <c r="B106" s="83" t="s">
        <v>87</v>
      </c>
      <c r="C106" s="100" t="s">
        <v>176</v>
      </c>
      <c r="D106" s="85">
        <v>140</v>
      </c>
      <c r="E106" s="381"/>
      <c r="F106" s="87"/>
      <c r="G106" s="31"/>
      <c r="H106" s="87"/>
      <c r="I106" s="87"/>
      <c r="J106" s="87"/>
      <c r="K106" s="87"/>
      <c r="L106" s="31"/>
      <c r="M106" s="87"/>
      <c r="N106" s="87"/>
      <c r="O106" s="87"/>
      <c r="P106" s="87"/>
      <c r="Q106" s="31"/>
      <c r="R106" s="87"/>
      <c r="S106" s="87"/>
      <c r="T106" s="87"/>
      <c r="U106" s="88"/>
      <c r="V106" s="31"/>
      <c r="W106" s="87"/>
      <c r="X106" s="87"/>
      <c r="Y106" s="87"/>
      <c r="Z106" s="190"/>
      <c r="AA106" s="27"/>
      <c r="AB106" s="314" t="s">
        <v>338</v>
      </c>
    </row>
    <row r="107" spans="1:28" ht="27" hidden="1">
      <c r="A107" s="321"/>
      <c r="B107" s="83" t="s">
        <v>237</v>
      </c>
      <c r="C107" s="100" t="s">
        <v>176</v>
      </c>
      <c r="D107" s="85">
        <v>185</v>
      </c>
      <c r="E107" s="381"/>
      <c r="F107" s="87"/>
      <c r="G107" s="31"/>
      <c r="H107" s="87"/>
      <c r="I107" s="87"/>
      <c r="J107" s="87"/>
      <c r="K107" s="87"/>
      <c r="L107" s="31"/>
      <c r="M107" s="87"/>
      <c r="N107" s="87"/>
      <c r="O107" s="87"/>
      <c r="P107" s="87"/>
      <c r="Q107" s="31"/>
      <c r="R107" s="87"/>
      <c r="S107" s="87"/>
      <c r="T107" s="87"/>
      <c r="U107" s="88"/>
      <c r="V107" s="31"/>
      <c r="W107" s="87"/>
      <c r="X107" s="87"/>
      <c r="Y107" s="87"/>
      <c r="Z107" s="190"/>
      <c r="AA107" s="27"/>
      <c r="AB107" s="314" t="s">
        <v>338</v>
      </c>
    </row>
    <row r="108" spans="1:28" s="17" customFormat="1" ht="34.5">
      <c r="A108" s="79"/>
      <c r="B108" s="80" t="s">
        <v>243</v>
      </c>
      <c r="C108" s="104" t="s">
        <v>180</v>
      </c>
      <c r="D108" s="105">
        <f>SUM(D109:D111)</f>
        <v>1730</v>
      </c>
      <c r="E108" s="355">
        <f>SUM(G108,L108,Q108,V108)</f>
        <v>323</v>
      </c>
      <c r="F108" s="360">
        <f aca="true" t="shared" si="8" ref="F108:Y108">SUM(F109:F111)</f>
        <v>0</v>
      </c>
      <c r="G108" s="267">
        <f t="shared" si="8"/>
        <v>0</v>
      </c>
      <c r="H108" s="267">
        <f t="shared" si="8"/>
        <v>0</v>
      </c>
      <c r="I108" s="267">
        <f t="shared" si="8"/>
        <v>0</v>
      </c>
      <c r="J108" s="267">
        <f t="shared" si="8"/>
        <v>0</v>
      </c>
      <c r="K108" s="360">
        <f t="shared" si="8"/>
        <v>200</v>
      </c>
      <c r="L108" s="267">
        <f t="shared" si="8"/>
        <v>200</v>
      </c>
      <c r="M108" s="267">
        <f t="shared" si="8"/>
        <v>0</v>
      </c>
      <c r="N108" s="267">
        <f t="shared" si="8"/>
        <v>0</v>
      </c>
      <c r="O108" s="267">
        <f t="shared" si="8"/>
        <v>200</v>
      </c>
      <c r="P108" s="360">
        <f t="shared" si="8"/>
        <v>0</v>
      </c>
      <c r="Q108" s="267">
        <f t="shared" si="8"/>
        <v>0</v>
      </c>
      <c r="R108" s="267">
        <f t="shared" si="8"/>
        <v>0</v>
      </c>
      <c r="S108" s="267">
        <f t="shared" si="8"/>
        <v>0</v>
      </c>
      <c r="T108" s="267">
        <f t="shared" si="8"/>
        <v>0</v>
      </c>
      <c r="U108" s="366">
        <f t="shared" si="8"/>
        <v>110</v>
      </c>
      <c r="V108" s="267">
        <f t="shared" si="8"/>
        <v>123</v>
      </c>
      <c r="W108" s="267">
        <f t="shared" si="8"/>
        <v>123</v>
      </c>
      <c r="X108" s="267">
        <f t="shared" si="8"/>
        <v>0</v>
      </c>
      <c r="Y108" s="267">
        <f t="shared" si="8"/>
        <v>0</v>
      </c>
      <c r="Z108" s="190"/>
      <c r="AA108" s="27" t="s">
        <v>301</v>
      </c>
      <c r="AB108" s="315"/>
    </row>
    <row r="109" spans="1:28" ht="18.75">
      <c r="A109" s="323"/>
      <c r="B109" s="98" t="s">
        <v>88</v>
      </c>
      <c r="C109" s="107" t="s">
        <v>168</v>
      </c>
      <c r="D109" s="99">
        <v>1200</v>
      </c>
      <c r="E109" s="381"/>
      <c r="F109" s="108"/>
      <c r="G109" s="31"/>
      <c r="H109" s="108"/>
      <c r="I109" s="108"/>
      <c r="J109" s="108"/>
      <c r="K109" s="108"/>
      <c r="L109" s="31"/>
      <c r="M109" s="108"/>
      <c r="N109" s="108"/>
      <c r="O109" s="108"/>
      <c r="P109" s="108"/>
      <c r="Q109" s="31"/>
      <c r="R109" s="108"/>
      <c r="S109" s="108"/>
      <c r="T109" s="108"/>
      <c r="U109" s="400"/>
      <c r="V109" s="31"/>
      <c r="W109" s="108"/>
      <c r="X109" s="108"/>
      <c r="Y109" s="108"/>
      <c r="Z109" s="190"/>
      <c r="AA109" s="27"/>
      <c r="AB109" s="314" t="s">
        <v>334</v>
      </c>
    </row>
    <row r="110" spans="1:28" ht="18.75">
      <c r="A110" s="327"/>
      <c r="B110" s="83" t="s">
        <v>89</v>
      </c>
      <c r="C110" s="84" t="s">
        <v>168</v>
      </c>
      <c r="D110" s="85">
        <v>310</v>
      </c>
      <c r="E110" s="355">
        <f>SUM(G110,L110,Q110,V110)</f>
        <v>323</v>
      </c>
      <c r="F110" s="358">
        <v>0</v>
      </c>
      <c r="G110" s="270">
        <f>SUM(H110:J110)</f>
        <v>0</v>
      </c>
      <c r="H110" s="343">
        <f>SUM('[2]oct'!H110)</f>
        <v>0</v>
      </c>
      <c r="I110" s="343">
        <f>SUM('[3]nov'!I110)</f>
        <v>0</v>
      </c>
      <c r="J110" s="343">
        <f>SUM('[4]dec'!J110)</f>
        <v>0</v>
      </c>
      <c r="K110" s="358">
        <v>200</v>
      </c>
      <c r="L110" s="270">
        <f>SUM(M110:O110)</f>
        <v>200</v>
      </c>
      <c r="M110" s="343">
        <f>SUM('[5]jan'!M110)</f>
        <v>0</v>
      </c>
      <c r="N110" s="343">
        <f>SUM('[6]feb'!N110)</f>
        <v>0</v>
      </c>
      <c r="O110" s="343">
        <f>SUM('[7]march'!O110)</f>
        <v>200</v>
      </c>
      <c r="P110" s="358">
        <v>0</v>
      </c>
      <c r="Q110" s="270">
        <f>SUM(R110:T110)</f>
        <v>0</v>
      </c>
      <c r="R110" s="343">
        <f>SUM('[8]april'!R110)</f>
        <v>0</v>
      </c>
      <c r="S110" s="343">
        <f>SUM('[9]may'!S110)</f>
        <v>0</v>
      </c>
      <c r="T110" s="343">
        <f>SUM('[10]june'!T110)</f>
        <v>0</v>
      </c>
      <c r="U110" s="363">
        <v>110</v>
      </c>
      <c r="V110" s="270">
        <f>SUM(W110:Y110)</f>
        <v>123</v>
      </c>
      <c r="W110" s="343">
        <f>SUM('[11]july'!W110)</f>
        <v>123</v>
      </c>
      <c r="X110" s="343">
        <f>SUM('[12]aug'!X110)</f>
        <v>0</v>
      </c>
      <c r="Y110" s="343">
        <f>SUM('[13]sep'!Y110)</f>
        <v>0</v>
      </c>
      <c r="Z110" s="190"/>
      <c r="AA110" s="27"/>
      <c r="AB110" s="314" t="s">
        <v>336</v>
      </c>
    </row>
    <row r="111" spans="1:28" ht="34.5" hidden="1">
      <c r="A111" s="79"/>
      <c r="B111" s="83" t="s">
        <v>90</v>
      </c>
      <c r="C111" s="84" t="s">
        <v>180</v>
      </c>
      <c r="D111" s="85">
        <f>SUM(D112:D113)</f>
        <v>220</v>
      </c>
      <c r="E111" s="381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399"/>
      <c r="V111" s="85"/>
      <c r="W111" s="85"/>
      <c r="X111" s="85"/>
      <c r="Y111" s="85"/>
      <c r="Z111" s="190"/>
      <c r="AA111" s="27" t="s">
        <v>302</v>
      </c>
      <c r="AB111" s="314"/>
    </row>
    <row r="112" spans="1:28" ht="34.5" hidden="1">
      <c r="A112" s="321"/>
      <c r="B112" s="83" t="s">
        <v>200</v>
      </c>
      <c r="C112" s="84" t="s">
        <v>180</v>
      </c>
      <c r="D112" s="85">
        <v>80</v>
      </c>
      <c r="E112" s="381"/>
      <c r="F112" s="87"/>
      <c r="G112" s="31"/>
      <c r="H112" s="87"/>
      <c r="I112" s="87"/>
      <c r="J112" s="87"/>
      <c r="K112" s="87"/>
      <c r="L112" s="31"/>
      <c r="M112" s="87"/>
      <c r="N112" s="87"/>
      <c r="O112" s="87"/>
      <c r="P112" s="87"/>
      <c r="Q112" s="31"/>
      <c r="R112" s="87"/>
      <c r="S112" s="87"/>
      <c r="T112" s="87"/>
      <c r="U112" s="88"/>
      <c r="V112" s="31"/>
      <c r="W112" s="87"/>
      <c r="X112" s="87"/>
      <c r="Y112" s="87"/>
      <c r="Z112" s="190"/>
      <c r="AA112" s="27"/>
      <c r="AB112" s="314" t="s">
        <v>338</v>
      </c>
    </row>
    <row r="113" spans="1:28" ht="34.5" hidden="1">
      <c r="A113" s="321"/>
      <c r="B113" s="83" t="s">
        <v>91</v>
      </c>
      <c r="C113" s="84" t="s">
        <v>180</v>
      </c>
      <c r="D113" s="85">
        <v>140</v>
      </c>
      <c r="E113" s="381"/>
      <c r="F113" s="87"/>
      <c r="G113" s="31"/>
      <c r="H113" s="87"/>
      <c r="I113" s="87"/>
      <c r="J113" s="87"/>
      <c r="K113" s="87"/>
      <c r="L113" s="31"/>
      <c r="M113" s="87"/>
      <c r="N113" s="87"/>
      <c r="O113" s="87"/>
      <c r="P113" s="87"/>
      <c r="Q113" s="31"/>
      <c r="R113" s="87"/>
      <c r="S113" s="87"/>
      <c r="T113" s="87"/>
      <c r="U113" s="88"/>
      <c r="V113" s="31"/>
      <c r="W113" s="87"/>
      <c r="X113" s="87"/>
      <c r="Y113" s="87"/>
      <c r="Z113" s="190"/>
      <c r="AA113" s="27"/>
      <c r="AB113" s="314" t="s">
        <v>338</v>
      </c>
    </row>
    <row r="114" spans="1:28" ht="34.5">
      <c r="A114" s="79"/>
      <c r="B114" s="80" t="s">
        <v>244</v>
      </c>
      <c r="C114" s="104" t="s">
        <v>168</v>
      </c>
      <c r="D114" s="105">
        <f>SUM(D115:D118)</f>
        <v>8000</v>
      </c>
      <c r="E114" s="355">
        <f aca="true" t="shared" si="9" ref="E114:E176">SUM(G114,L114,Q114,V114)</f>
        <v>3770</v>
      </c>
      <c r="F114" s="360">
        <f aca="true" t="shared" si="10" ref="F114:Y114">SUM(F115:F118)</f>
        <v>0</v>
      </c>
      <c r="G114" s="267">
        <f t="shared" si="10"/>
        <v>0</v>
      </c>
      <c r="H114" s="267">
        <f t="shared" si="10"/>
        <v>0</v>
      </c>
      <c r="I114" s="267">
        <f t="shared" si="10"/>
        <v>0</v>
      </c>
      <c r="J114" s="267">
        <f t="shared" si="10"/>
        <v>0</v>
      </c>
      <c r="K114" s="366">
        <f t="shared" si="10"/>
        <v>0</v>
      </c>
      <c r="L114" s="267">
        <f t="shared" si="10"/>
        <v>719</v>
      </c>
      <c r="M114" s="267">
        <f t="shared" si="10"/>
        <v>0</v>
      </c>
      <c r="N114" s="267">
        <f t="shared" si="10"/>
        <v>499</v>
      </c>
      <c r="O114" s="267">
        <f t="shared" si="10"/>
        <v>220</v>
      </c>
      <c r="P114" s="360">
        <f t="shared" si="10"/>
        <v>3000</v>
      </c>
      <c r="Q114" s="267">
        <f t="shared" si="10"/>
        <v>800</v>
      </c>
      <c r="R114" s="267">
        <f t="shared" si="10"/>
        <v>0</v>
      </c>
      <c r="S114" s="267">
        <f t="shared" si="10"/>
        <v>0</v>
      </c>
      <c r="T114" s="267">
        <f t="shared" si="10"/>
        <v>800</v>
      </c>
      <c r="U114" s="366">
        <f t="shared" si="10"/>
        <v>0</v>
      </c>
      <c r="V114" s="267">
        <f t="shared" si="10"/>
        <v>2251</v>
      </c>
      <c r="W114" s="267">
        <f t="shared" si="10"/>
        <v>0</v>
      </c>
      <c r="X114" s="267">
        <f t="shared" si="10"/>
        <v>671</v>
      </c>
      <c r="Y114" s="267">
        <f t="shared" si="10"/>
        <v>1580</v>
      </c>
      <c r="Z114" s="190"/>
      <c r="AA114" s="27" t="s">
        <v>303</v>
      </c>
      <c r="AB114" s="314"/>
    </row>
    <row r="115" spans="1:28" ht="39" customHeight="1">
      <c r="A115" s="322"/>
      <c r="B115" s="83" t="s">
        <v>218</v>
      </c>
      <c r="C115" s="84" t="s">
        <v>168</v>
      </c>
      <c r="D115" s="85">
        <v>3000</v>
      </c>
      <c r="E115" s="381"/>
      <c r="F115" s="87"/>
      <c r="G115" s="31"/>
      <c r="H115" s="87"/>
      <c r="I115" s="87"/>
      <c r="J115" s="87"/>
      <c r="K115" s="87"/>
      <c r="L115" s="31"/>
      <c r="M115" s="88"/>
      <c r="N115" s="88"/>
      <c r="O115" s="88"/>
      <c r="P115" s="88"/>
      <c r="Q115" s="31"/>
      <c r="R115" s="87"/>
      <c r="S115" s="87"/>
      <c r="T115" s="87"/>
      <c r="U115" s="88"/>
      <c r="V115" s="31"/>
      <c r="W115" s="87"/>
      <c r="X115" s="87"/>
      <c r="Y115" s="87"/>
      <c r="Z115" s="190"/>
      <c r="AA115" s="27"/>
      <c r="AB115" s="314" t="s">
        <v>334</v>
      </c>
    </row>
    <row r="116" spans="1:28" ht="38.25" customHeight="1">
      <c r="A116" s="327"/>
      <c r="B116" s="83" t="s">
        <v>219</v>
      </c>
      <c r="C116" s="84" t="s">
        <v>168</v>
      </c>
      <c r="D116" s="85">
        <v>500</v>
      </c>
      <c r="E116" s="355">
        <f t="shared" si="9"/>
        <v>671</v>
      </c>
      <c r="F116" s="358">
        <v>0</v>
      </c>
      <c r="G116" s="270">
        <f>SUM(H116:J116)</f>
        <v>0</v>
      </c>
      <c r="H116" s="343">
        <f>SUM('[1]oct'!H116)</f>
        <v>0</v>
      </c>
      <c r="I116" s="343">
        <f>SUM('[26]nov'!I116)</f>
        <v>0</v>
      </c>
      <c r="J116" s="343">
        <f>SUM('[27]dec'!J116)</f>
        <v>0</v>
      </c>
      <c r="K116" s="358">
        <v>0</v>
      </c>
      <c r="L116" s="270">
        <f>SUM(M116:O116)</f>
        <v>0</v>
      </c>
      <c r="M116" s="343">
        <f>SUM('[28]jan'!M116)</f>
        <v>0</v>
      </c>
      <c r="N116" s="343">
        <f>SUM('[29]feb'!N116)</f>
        <v>0</v>
      </c>
      <c r="O116" s="343">
        <f>SUM('[30]march'!O116)</f>
        <v>0</v>
      </c>
      <c r="P116" s="358">
        <v>500</v>
      </c>
      <c r="Q116" s="270">
        <f>SUM(R116:T116)</f>
        <v>0</v>
      </c>
      <c r="R116" s="343">
        <f>SUM('[31]april'!R116)</f>
        <v>0</v>
      </c>
      <c r="S116" s="343">
        <f>SUM('[32]may'!S116)</f>
        <v>0</v>
      </c>
      <c r="T116" s="343">
        <f>SUM('[33]june'!T116)</f>
        <v>0</v>
      </c>
      <c r="U116" s="363">
        <v>0</v>
      </c>
      <c r="V116" s="270">
        <f>SUM(W116:Y116)</f>
        <v>671</v>
      </c>
      <c r="W116" s="343">
        <f>SUM('[11]july'!W116)</f>
        <v>0</v>
      </c>
      <c r="X116" s="343">
        <f>SUM('[36]auq'!X116)</f>
        <v>671</v>
      </c>
      <c r="Y116" s="343">
        <f>SUM('[35]sep'!Y116)</f>
        <v>0</v>
      </c>
      <c r="Z116" s="190"/>
      <c r="AA116" s="27"/>
      <c r="AB116" s="314" t="s">
        <v>340</v>
      </c>
    </row>
    <row r="117" spans="1:28" ht="38.25" customHeight="1">
      <c r="A117" s="322"/>
      <c r="B117" s="83" t="s">
        <v>220</v>
      </c>
      <c r="C117" s="84" t="s">
        <v>168</v>
      </c>
      <c r="D117" s="85">
        <v>2000</v>
      </c>
      <c r="E117" s="381"/>
      <c r="F117" s="87"/>
      <c r="G117" s="31"/>
      <c r="H117" s="87"/>
      <c r="I117" s="87"/>
      <c r="J117" s="87"/>
      <c r="K117" s="87"/>
      <c r="L117" s="31"/>
      <c r="M117" s="87"/>
      <c r="N117" s="87"/>
      <c r="O117" s="87"/>
      <c r="P117" s="87"/>
      <c r="Q117" s="31"/>
      <c r="R117" s="87"/>
      <c r="S117" s="87"/>
      <c r="T117" s="87"/>
      <c r="U117" s="88"/>
      <c r="V117" s="31"/>
      <c r="W117" s="87"/>
      <c r="X117" s="87"/>
      <c r="Y117" s="87"/>
      <c r="Z117" s="190"/>
      <c r="AA117" s="27"/>
      <c r="AB117" s="314" t="s">
        <v>334</v>
      </c>
    </row>
    <row r="118" spans="1:28" ht="37.5" customHeight="1">
      <c r="A118" s="327"/>
      <c r="B118" s="83" t="s">
        <v>221</v>
      </c>
      <c r="C118" s="84" t="s">
        <v>222</v>
      </c>
      <c r="D118" s="85">
        <v>2500</v>
      </c>
      <c r="E118" s="355">
        <f t="shared" si="9"/>
        <v>3099</v>
      </c>
      <c r="F118" s="358">
        <v>0</v>
      </c>
      <c r="G118" s="270">
        <f>SUM(H118:J118)</f>
        <v>0</v>
      </c>
      <c r="H118" s="344">
        <f>SUM('[14]oct'!H118)</f>
        <v>0</v>
      </c>
      <c r="I118" s="344">
        <f>SUM('[15]nov'!I118)</f>
        <v>0</v>
      </c>
      <c r="J118" s="344">
        <f>SUM('[16]dec'!J118)</f>
        <v>0</v>
      </c>
      <c r="K118" s="358">
        <v>0</v>
      </c>
      <c r="L118" s="270">
        <f>SUM(M118:O118)</f>
        <v>719</v>
      </c>
      <c r="M118" s="344">
        <f>SUM('[17]jan'!M118)</f>
        <v>0</v>
      </c>
      <c r="N118" s="344">
        <f>SUM('[18]feb'!N118)</f>
        <v>499</v>
      </c>
      <c r="O118" s="344">
        <f>SUM('[19]march'!O118)</f>
        <v>220</v>
      </c>
      <c r="P118" s="358">
        <v>2500</v>
      </c>
      <c r="Q118" s="270">
        <f>SUM(R118:T118)</f>
        <v>800</v>
      </c>
      <c r="R118" s="344">
        <f>SUM('[20]april'!R118)</f>
        <v>0</v>
      </c>
      <c r="S118" s="344">
        <f>SUM('[21]may'!S118)</f>
        <v>0</v>
      </c>
      <c r="T118" s="344">
        <f>SUM('[22]june'!T118)</f>
        <v>800</v>
      </c>
      <c r="U118" s="363">
        <v>0</v>
      </c>
      <c r="V118" s="270">
        <f>SUM(W118:Y118)</f>
        <v>1580</v>
      </c>
      <c r="W118" s="344">
        <f>SUM('[23]july'!W118)</f>
        <v>0</v>
      </c>
      <c r="X118" s="344">
        <f>SUM('[24]aug'!X118)</f>
        <v>0</v>
      </c>
      <c r="Y118" s="344">
        <f>SUM('[25]sep'!Y118)</f>
        <v>1580</v>
      </c>
      <c r="Z118" s="190"/>
      <c r="AA118" s="27"/>
      <c r="AB118" s="314" t="s">
        <v>337</v>
      </c>
    </row>
    <row r="119" spans="1:28" ht="18.75">
      <c r="A119" s="79"/>
      <c r="B119" s="110" t="s">
        <v>92</v>
      </c>
      <c r="C119" s="111"/>
      <c r="D119" s="85"/>
      <c r="E119" s="381"/>
      <c r="F119" s="87"/>
      <c r="G119" s="31"/>
      <c r="H119" s="87"/>
      <c r="I119" s="87"/>
      <c r="J119" s="87"/>
      <c r="K119" s="87"/>
      <c r="L119" s="31"/>
      <c r="M119" s="87"/>
      <c r="N119" s="87"/>
      <c r="O119" s="87"/>
      <c r="P119" s="87"/>
      <c r="Q119" s="31"/>
      <c r="R119" s="87"/>
      <c r="S119" s="87"/>
      <c r="T119" s="87"/>
      <c r="U119" s="88"/>
      <c r="V119" s="31"/>
      <c r="W119" s="87"/>
      <c r="X119" s="87"/>
      <c r="Y119" s="87"/>
      <c r="Z119" s="190"/>
      <c r="AA119" s="27"/>
      <c r="AB119" s="314"/>
    </row>
    <row r="120" spans="1:28" ht="18.75">
      <c r="A120" s="79"/>
      <c r="B120" s="80" t="s">
        <v>245</v>
      </c>
      <c r="C120" s="84"/>
      <c r="D120" s="85"/>
      <c r="E120" s="381"/>
      <c r="F120" s="87"/>
      <c r="G120" s="31"/>
      <c r="H120" s="87"/>
      <c r="I120" s="87"/>
      <c r="J120" s="87"/>
      <c r="K120" s="87"/>
      <c r="L120" s="31"/>
      <c r="M120" s="87"/>
      <c r="N120" s="87"/>
      <c r="O120" s="87"/>
      <c r="P120" s="87"/>
      <c r="Q120" s="31"/>
      <c r="R120" s="87"/>
      <c r="S120" s="87"/>
      <c r="T120" s="87"/>
      <c r="U120" s="88"/>
      <c r="V120" s="31"/>
      <c r="W120" s="87"/>
      <c r="X120" s="87"/>
      <c r="Y120" s="87"/>
      <c r="Z120" s="190"/>
      <c r="AA120" s="27"/>
      <c r="AB120" s="314"/>
    </row>
    <row r="121" spans="1:28" ht="34.5">
      <c r="A121" s="79"/>
      <c r="B121" s="103" t="s">
        <v>93</v>
      </c>
      <c r="C121" s="104" t="s">
        <v>181</v>
      </c>
      <c r="D121" s="105">
        <f>SUM(D122:D125)</f>
        <v>351550</v>
      </c>
      <c r="E121" s="355">
        <f t="shared" si="9"/>
        <v>143217</v>
      </c>
      <c r="F121" s="360">
        <f aca="true" t="shared" si="11" ref="F121:Y121">SUM(F122:F125)</f>
        <v>15000</v>
      </c>
      <c r="G121" s="267">
        <f t="shared" si="11"/>
        <v>21552</v>
      </c>
      <c r="H121" s="267">
        <f t="shared" si="11"/>
        <v>10699</v>
      </c>
      <c r="I121" s="267">
        <f t="shared" si="11"/>
        <v>1172</v>
      </c>
      <c r="J121" s="267">
        <f t="shared" si="11"/>
        <v>9681</v>
      </c>
      <c r="K121" s="360">
        <f t="shared" si="11"/>
        <v>30000</v>
      </c>
      <c r="L121" s="267">
        <f t="shared" si="11"/>
        <v>35658</v>
      </c>
      <c r="M121" s="267">
        <f t="shared" si="11"/>
        <v>11274</v>
      </c>
      <c r="N121" s="267">
        <f t="shared" si="11"/>
        <v>13394</v>
      </c>
      <c r="O121" s="267">
        <f t="shared" si="11"/>
        <v>10990</v>
      </c>
      <c r="P121" s="360">
        <f t="shared" si="11"/>
        <v>50000</v>
      </c>
      <c r="Q121" s="267">
        <f t="shared" si="11"/>
        <v>42918</v>
      </c>
      <c r="R121" s="267">
        <f t="shared" si="11"/>
        <v>12984</v>
      </c>
      <c r="S121" s="267">
        <f t="shared" si="11"/>
        <v>20451</v>
      </c>
      <c r="T121" s="267">
        <f t="shared" si="11"/>
        <v>9483</v>
      </c>
      <c r="U121" s="366">
        <f t="shared" si="11"/>
        <v>40000</v>
      </c>
      <c r="V121" s="267">
        <f t="shared" si="11"/>
        <v>43089</v>
      </c>
      <c r="W121" s="267">
        <f t="shared" si="11"/>
        <v>16886</v>
      </c>
      <c r="X121" s="267">
        <f t="shared" si="11"/>
        <v>11989</v>
      </c>
      <c r="Y121" s="267">
        <f t="shared" si="11"/>
        <v>14214</v>
      </c>
      <c r="Z121" s="190"/>
      <c r="AA121" s="27" t="s">
        <v>304</v>
      </c>
      <c r="AB121" s="314"/>
    </row>
    <row r="122" spans="1:28" ht="18.75">
      <c r="A122" s="328"/>
      <c r="B122" s="83" t="s">
        <v>94</v>
      </c>
      <c r="C122" s="84" t="s">
        <v>181</v>
      </c>
      <c r="D122" s="112">
        <v>215000</v>
      </c>
      <c r="E122" s="381"/>
      <c r="F122" s="401"/>
      <c r="G122" s="31"/>
      <c r="H122" s="113"/>
      <c r="I122" s="113"/>
      <c r="J122" s="113"/>
      <c r="K122" s="85"/>
      <c r="L122" s="31"/>
      <c r="M122" s="85"/>
      <c r="N122" s="85"/>
      <c r="O122" s="85"/>
      <c r="P122" s="85"/>
      <c r="Q122" s="31"/>
      <c r="R122" s="113"/>
      <c r="S122" s="113"/>
      <c r="T122" s="113"/>
      <c r="U122" s="399"/>
      <c r="V122" s="31"/>
      <c r="W122" s="113"/>
      <c r="X122" s="113"/>
      <c r="Y122" s="113"/>
      <c r="Z122" s="190"/>
      <c r="AA122" s="27"/>
      <c r="AB122" s="314" t="s">
        <v>344</v>
      </c>
    </row>
    <row r="123" spans="1:28" ht="34.5">
      <c r="A123" s="327"/>
      <c r="B123" s="83" t="s">
        <v>257</v>
      </c>
      <c r="C123" s="84" t="s">
        <v>181</v>
      </c>
      <c r="D123" s="85">
        <v>135000</v>
      </c>
      <c r="E123" s="355">
        <f t="shared" si="9"/>
        <v>143217</v>
      </c>
      <c r="F123" s="358">
        <v>15000</v>
      </c>
      <c r="G123" s="270">
        <f>SUM(H123:J123)</f>
        <v>21552</v>
      </c>
      <c r="H123" s="343">
        <f>SUM('[1]oct'!H123)</f>
        <v>10699</v>
      </c>
      <c r="I123" s="343">
        <f>SUM('[26]nov'!I123)</f>
        <v>1172</v>
      </c>
      <c r="J123" s="343">
        <f>SUM('[27]dec'!J123)</f>
        <v>9681</v>
      </c>
      <c r="K123" s="358">
        <v>30000</v>
      </c>
      <c r="L123" s="270">
        <f>SUM(M123:O123)</f>
        <v>35658</v>
      </c>
      <c r="M123" s="343">
        <f>SUM('[28]jan'!M123)</f>
        <v>11274</v>
      </c>
      <c r="N123" s="343">
        <f>SUM('[29]feb'!N123)</f>
        <v>13394</v>
      </c>
      <c r="O123" s="343">
        <f>SUM('[30]march'!O123)</f>
        <v>10990</v>
      </c>
      <c r="P123" s="358">
        <v>50000</v>
      </c>
      <c r="Q123" s="270">
        <f>SUM(R123:T123)</f>
        <v>42918</v>
      </c>
      <c r="R123" s="343">
        <f>SUM('[31]april'!R123)</f>
        <v>12984</v>
      </c>
      <c r="S123" s="343">
        <f>SUM('[32]may'!S123)</f>
        <v>20451</v>
      </c>
      <c r="T123" s="343">
        <f>SUM('[33]june'!T123)</f>
        <v>9483</v>
      </c>
      <c r="U123" s="363">
        <v>40000</v>
      </c>
      <c r="V123" s="270">
        <f>SUM(W123:Y123)</f>
        <v>43089</v>
      </c>
      <c r="W123" s="343">
        <f>SUM('[34]july'!W123)</f>
        <v>16886</v>
      </c>
      <c r="X123" s="343">
        <f>SUM('[36]auq'!X123)</f>
        <v>11989</v>
      </c>
      <c r="Y123" s="343">
        <f>SUM('[35]sep'!Y123)</f>
        <v>14214</v>
      </c>
      <c r="Z123" s="190"/>
      <c r="AA123" s="27"/>
      <c r="AB123" s="314" t="s">
        <v>340</v>
      </c>
    </row>
    <row r="124" spans="1:28" ht="18.75">
      <c r="A124" s="321"/>
      <c r="B124" s="83" t="s">
        <v>95</v>
      </c>
      <c r="C124" s="84" t="s">
        <v>181</v>
      </c>
      <c r="D124" s="85">
        <v>50</v>
      </c>
      <c r="E124" s="381"/>
      <c r="F124" s="87"/>
      <c r="G124" s="31"/>
      <c r="H124" s="87"/>
      <c r="I124" s="87"/>
      <c r="J124" s="87"/>
      <c r="K124" s="87"/>
      <c r="L124" s="31"/>
      <c r="M124" s="87"/>
      <c r="N124" s="87"/>
      <c r="O124" s="87"/>
      <c r="P124" s="87"/>
      <c r="Q124" s="31"/>
      <c r="R124" s="87"/>
      <c r="S124" s="87"/>
      <c r="T124" s="87"/>
      <c r="U124" s="88"/>
      <c r="V124" s="31"/>
      <c r="W124" s="87"/>
      <c r="X124" s="87"/>
      <c r="Y124" s="87"/>
      <c r="Z124" s="190"/>
      <c r="AA124" s="27"/>
      <c r="AB124" s="314" t="s">
        <v>338</v>
      </c>
    </row>
    <row r="125" spans="1:28" ht="18.75">
      <c r="A125" s="321"/>
      <c r="B125" s="83" t="s">
        <v>96</v>
      </c>
      <c r="C125" s="84" t="s">
        <v>181</v>
      </c>
      <c r="D125" s="85">
        <v>1500</v>
      </c>
      <c r="E125" s="381"/>
      <c r="F125" s="87"/>
      <c r="G125" s="31"/>
      <c r="H125" s="87"/>
      <c r="I125" s="87"/>
      <c r="J125" s="87"/>
      <c r="K125" s="87"/>
      <c r="L125" s="31"/>
      <c r="M125" s="87"/>
      <c r="N125" s="87"/>
      <c r="O125" s="87"/>
      <c r="P125" s="87"/>
      <c r="Q125" s="31"/>
      <c r="R125" s="87"/>
      <c r="S125" s="87"/>
      <c r="T125" s="87"/>
      <c r="U125" s="88"/>
      <c r="V125" s="31"/>
      <c r="W125" s="87"/>
      <c r="X125" s="87"/>
      <c r="Y125" s="87"/>
      <c r="Z125" s="190"/>
      <c r="AA125" s="27"/>
      <c r="AB125" s="314" t="s">
        <v>338</v>
      </c>
    </row>
    <row r="126" spans="1:28" ht="18.75">
      <c r="A126" s="327"/>
      <c r="B126" s="103" t="s">
        <v>97</v>
      </c>
      <c r="C126" s="104" t="s">
        <v>178</v>
      </c>
      <c r="D126" s="105">
        <v>2300</v>
      </c>
      <c r="E126" s="355">
        <f t="shared" si="9"/>
        <v>2866</v>
      </c>
      <c r="F126" s="360">
        <v>15</v>
      </c>
      <c r="G126" s="270">
        <f>SUM(H126:J126)</f>
        <v>23</v>
      </c>
      <c r="H126" s="343">
        <f>SUM('[1]oct'!H126)</f>
        <v>7</v>
      </c>
      <c r="I126" s="343">
        <f>SUM('[26]nov'!I126)</f>
        <v>4</v>
      </c>
      <c r="J126" s="343">
        <f>SUM('[27]dec'!J126)</f>
        <v>12</v>
      </c>
      <c r="K126" s="360">
        <v>15</v>
      </c>
      <c r="L126" s="270">
        <f>SUM(M126:O126)</f>
        <v>23</v>
      </c>
      <c r="M126" s="343">
        <f>SUM('[28]jan'!M126)</f>
        <v>14</v>
      </c>
      <c r="N126" s="343">
        <f>SUM('[29]feb'!N126)</f>
        <v>3</v>
      </c>
      <c r="O126" s="343">
        <f>SUM('[30]march'!O126)</f>
        <v>6</v>
      </c>
      <c r="P126" s="360">
        <v>2250</v>
      </c>
      <c r="Q126" s="270">
        <f>SUM(R126:T126)</f>
        <v>1457</v>
      </c>
      <c r="R126" s="343">
        <f>SUM('[31]april'!R126)</f>
        <v>6</v>
      </c>
      <c r="S126" s="343">
        <f>SUM('[32]may'!S126)</f>
        <v>8</v>
      </c>
      <c r="T126" s="343">
        <f>SUM('[33]june'!T126)</f>
        <v>1443</v>
      </c>
      <c r="U126" s="366">
        <v>20</v>
      </c>
      <c r="V126" s="270">
        <f>SUM(W126:Y126)</f>
        <v>1363</v>
      </c>
      <c r="W126" s="343">
        <f>SUM('[34]july'!W126)</f>
        <v>1351</v>
      </c>
      <c r="X126" s="343">
        <f>SUM('[36]auq'!X126)</f>
        <v>7</v>
      </c>
      <c r="Y126" s="343">
        <f>SUM('[35]sep'!Y126)</f>
        <v>5</v>
      </c>
      <c r="Z126" s="190"/>
      <c r="AA126" s="27"/>
      <c r="AB126" s="314" t="s">
        <v>340</v>
      </c>
    </row>
    <row r="127" spans="1:28" ht="34.5">
      <c r="A127" s="79"/>
      <c r="B127" s="103" t="s">
        <v>98</v>
      </c>
      <c r="C127" s="104" t="s">
        <v>182</v>
      </c>
      <c r="D127" s="114">
        <f>SUM(D128:D129)</f>
        <v>125050</v>
      </c>
      <c r="E127" s="355">
        <f t="shared" si="9"/>
        <v>131395</v>
      </c>
      <c r="F127" s="371">
        <f aca="true" t="shared" si="12" ref="F127:Y127">SUM(F128:F129)</f>
        <v>15000</v>
      </c>
      <c r="G127" s="271">
        <f t="shared" si="12"/>
        <v>24021</v>
      </c>
      <c r="H127" s="271">
        <f t="shared" si="12"/>
        <v>5700</v>
      </c>
      <c r="I127" s="271">
        <f t="shared" si="12"/>
        <v>4535</v>
      </c>
      <c r="J127" s="271">
        <f t="shared" si="12"/>
        <v>13786</v>
      </c>
      <c r="K127" s="371">
        <f t="shared" si="12"/>
        <v>30000</v>
      </c>
      <c r="L127" s="271">
        <f t="shared" si="12"/>
        <v>32548</v>
      </c>
      <c r="M127" s="271">
        <f t="shared" si="12"/>
        <v>11263</v>
      </c>
      <c r="N127" s="271">
        <f t="shared" si="12"/>
        <v>11960</v>
      </c>
      <c r="O127" s="271">
        <f t="shared" si="12"/>
        <v>9325</v>
      </c>
      <c r="P127" s="371">
        <f t="shared" si="12"/>
        <v>40000</v>
      </c>
      <c r="Q127" s="271">
        <f t="shared" si="12"/>
        <v>30951</v>
      </c>
      <c r="R127" s="271">
        <f t="shared" si="12"/>
        <v>12917</v>
      </c>
      <c r="S127" s="271">
        <f t="shared" si="12"/>
        <v>11641</v>
      </c>
      <c r="T127" s="271">
        <f t="shared" si="12"/>
        <v>6393</v>
      </c>
      <c r="U127" s="372">
        <f t="shared" si="12"/>
        <v>40000</v>
      </c>
      <c r="V127" s="271">
        <f t="shared" si="12"/>
        <v>43875</v>
      </c>
      <c r="W127" s="271">
        <f t="shared" si="12"/>
        <v>15670</v>
      </c>
      <c r="X127" s="271">
        <f t="shared" si="12"/>
        <v>12803</v>
      </c>
      <c r="Y127" s="271">
        <f t="shared" si="12"/>
        <v>15402</v>
      </c>
      <c r="Z127" s="190"/>
      <c r="AA127" s="27" t="s">
        <v>305</v>
      </c>
      <c r="AB127" s="314"/>
    </row>
    <row r="128" spans="1:28" ht="34.5">
      <c r="A128" s="327"/>
      <c r="B128" s="83" t="s">
        <v>99</v>
      </c>
      <c r="C128" s="84" t="s">
        <v>182</v>
      </c>
      <c r="D128" s="85">
        <v>125000</v>
      </c>
      <c r="E128" s="355">
        <f t="shared" si="9"/>
        <v>131395</v>
      </c>
      <c r="F128" s="267">
        <v>15000</v>
      </c>
      <c r="G128" s="270">
        <f>SUM(H128:J128)</f>
        <v>24021</v>
      </c>
      <c r="H128" s="343">
        <f>SUM('[1]oct'!H128)</f>
        <v>5700</v>
      </c>
      <c r="I128" s="343">
        <f>SUM('[26]nov'!I128)</f>
        <v>4535</v>
      </c>
      <c r="J128" s="343">
        <f>SUM('[27]dec'!J128)</f>
        <v>13786</v>
      </c>
      <c r="K128" s="267">
        <v>30000</v>
      </c>
      <c r="L128" s="270">
        <f>SUM(M128:O128)</f>
        <v>32548</v>
      </c>
      <c r="M128" s="343">
        <f>SUM('[28]jan'!M128)</f>
        <v>11263</v>
      </c>
      <c r="N128" s="343">
        <f>SUM('[29]feb'!N128)</f>
        <v>11960</v>
      </c>
      <c r="O128" s="343">
        <f>SUM('[30]march'!O128)</f>
        <v>9325</v>
      </c>
      <c r="P128" s="267">
        <v>40000</v>
      </c>
      <c r="Q128" s="270">
        <f>SUM(R128:T128)</f>
        <v>30951</v>
      </c>
      <c r="R128" s="343">
        <f>SUM('[31]april'!R128)</f>
        <v>12917</v>
      </c>
      <c r="S128" s="343">
        <f>SUM('[32]may'!S128)</f>
        <v>11641</v>
      </c>
      <c r="T128" s="343">
        <f>SUM('[33]june'!T128)</f>
        <v>6393</v>
      </c>
      <c r="U128" s="369">
        <v>40000</v>
      </c>
      <c r="V128" s="270">
        <f>SUM(W128:Y128)</f>
        <v>43875</v>
      </c>
      <c r="W128" s="343">
        <f>SUM('[34]july'!W128)</f>
        <v>15670</v>
      </c>
      <c r="X128" s="343">
        <f>SUM('[36]auq'!X128)</f>
        <v>12803</v>
      </c>
      <c r="Y128" s="343">
        <f>SUM('[35]sep'!Y128)</f>
        <v>15402</v>
      </c>
      <c r="Z128" s="190"/>
      <c r="AA128" s="27"/>
      <c r="AB128" s="314" t="s">
        <v>340</v>
      </c>
    </row>
    <row r="129" spans="1:28" ht="18.75">
      <c r="A129" s="332"/>
      <c r="B129" s="83" t="s">
        <v>100</v>
      </c>
      <c r="C129" s="84" t="s">
        <v>182</v>
      </c>
      <c r="D129" s="85">
        <v>50</v>
      </c>
      <c r="E129" s="381"/>
      <c r="F129" s="87"/>
      <c r="G129" s="31"/>
      <c r="H129" s="87"/>
      <c r="I129" s="87"/>
      <c r="J129" s="87"/>
      <c r="K129" s="87"/>
      <c r="L129" s="31"/>
      <c r="M129" s="87"/>
      <c r="N129" s="87"/>
      <c r="O129" s="87"/>
      <c r="P129" s="87"/>
      <c r="Q129" s="31"/>
      <c r="R129" s="87"/>
      <c r="S129" s="87"/>
      <c r="T129" s="87"/>
      <c r="U129" s="88"/>
      <c r="V129" s="31"/>
      <c r="W129" s="87"/>
      <c r="X129" s="87"/>
      <c r="Y129" s="87"/>
      <c r="Z129" s="190"/>
      <c r="AA129" s="27"/>
      <c r="AB129" s="314" t="s">
        <v>338</v>
      </c>
    </row>
    <row r="130" spans="1:28" ht="34.5">
      <c r="A130" s="97"/>
      <c r="B130" s="116" t="s">
        <v>202</v>
      </c>
      <c r="C130" s="117" t="s">
        <v>183</v>
      </c>
      <c r="D130" s="118">
        <f>SUM(D131:D134)</f>
        <v>1590</v>
      </c>
      <c r="E130" s="355">
        <f t="shared" si="9"/>
        <v>1763</v>
      </c>
      <c r="F130" s="361">
        <f aca="true" t="shared" si="13" ref="F130:Y130">SUM(F131:F134)</f>
        <v>150</v>
      </c>
      <c r="G130" s="269">
        <f t="shared" si="13"/>
        <v>338</v>
      </c>
      <c r="H130" s="269">
        <f t="shared" si="13"/>
        <v>113</v>
      </c>
      <c r="I130" s="269">
        <f t="shared" si="13"/>
        <v>27</v>
      </c>
      <c r="J130" s="269">
        <f t="shared" si="13"/>
        <v>198</v>
      </c>
      <c r="K130" s="361">
        <f t="shared" si="13"/>
        <v>300</v>
      </c>
      <c r="L130" s="269">
        <f t="shared" si="13"/>
        <v>622</v>
      </c>
      <c r="M130" s="269">
        <f t="shared" si="13"/>
        <v>198</v>
      </c>
      <c r="N130" s="269">
        <f t="shared" si="13"/>
        <v>226</v>
      </c>
      <c r="O130" s="269">
        <f t="shared" si="13"/>
        <v>198</v>
      </c>
      <c r="P130" s="361">
        <f t="shared" si="13"/>
        <v>500</v>
      </c>
      <c r="Q130" s="269">
        <f t="shared" si="13"/>
        <v>340</v>
      </c>
      <c r="R130" s="269">
        <f t="shared" si="13"/>
        <v>180</v>
      </c>
      <c r="S130" s="269">
        <f t="shared" si="13"/>
        <v>117</v>
      </c>
      <c r="T130" s="269">
        <f t="shared" si="13"/>
        <v>43</v>
      </c>
      <c r="U130" s="367">
        <f t="shared" si="13"/>
        <v>500</v>
      </c>
      <c r="V130" s="269">
        <f t="shared" si="13"/>
        <v>463</v>
      </c>
      <c r="W130" s="269">
        <f t="shared" si="13"/>
        <v>103</v>
      </c>
      <c r="X130" s="269">
        <f t="shared" si="13"/>
        <v>210</v>
      </c>
      <c r="Y130" s="269">
        <f t="shared" si="13"/>
        <v>150</v>
      </c>
      <c r="Z130" s="190"/>
      <c r="AA130" s="27" t="s">
        <v>306</v>
      </c>
      <c r="AB130" s="314"/>
    </row>
    <row r="131" spans="1:28" ht="18.75">
      <c r="A131" s="327"/>
      <c r="B131" s="83" t="s">
        <v>99</v>
      </c>
      <c r="C131" s="84" t="s">
        <v>183</v>
      </c>
      <c r="D131" s="85">
        <v>1450</v>
      </c>
      <c r="E131" s="355">
        <f t="shared" si="9"/>
        <v>1763</v>
      </c>
      <c r="F131" s="358">
        <v>150</v>
      </c>
      <c r="G131" s="270">
        <f>SUM(H131:J131)</f>
        <v>338</v>
      </c>
      <c r="H131" s="343">
        <f>SUM('[1]oct'!H131)</f>
        <v>113</v>
      </c>
      <c r="I131" s="343">
        <f>SUM('[26]nov'!I131)</f>
        <v>27</v>
      </c>
      <c r="J131" s="343">
        <f>SUM('[27]dec'!J131)</f>
        <v>198</v>
      </c>
      <c r="K131" s="358">
        <v>300</v>
      </c>
      <c r="L131" s="270">
        <f>SUM(M131:O131)</f>
        <v>622</v>
      </c>
      <c r="M131" s="343">
        <f>SUM('[28]jan'!M131)</f>
        <v>198</v>
      </c>
      <c r="N131" s="343">
        <f>SUM('[29]feb'!N131)</f>
        <v>226</v>
      </c>
      <c r="O131" s="343">
        <f>SUM('[30]march'!O131)</f>
        <v>198</v>
      </c>
      <c r="P131" s="358">
        <v>500</v>
      </c>
      <c r="Q131" s="270">
        <f>SUM(R131:T131)</f>
        <v>340</v>
      </c>
      <c r="R131" s="343">
        <f>SUM('[31]april'!R131)</f>
        <v>180</v>
      </c>
      <c r="S131" s="343">
        <f>SUM('[32]may'!S131)</f>
        <v>117</v>
      </c>
      <c r="T131" s="343">
        <f>SUM('[33]june'!T131)</f>
        <v>43</v>
      </c>
      <c r="U131" s="363">
        <v>500</v>
      </c>
      <c r="V131" s="270">
        <f>SUM(W131:Y131)</f>
        <v>463</v>
      </c>
      <c r="W131" s="343">
        <f>SUM('[34]july'!W131)</f>
        <v>103</v>
      </c>
      <c r="X131" s="343">
        <f>SUM('[36]auq'!X131)</f>
        <v>210</v>
      </c>
      <c r="Y131" s="343">
        <f>SUM('[35]sep'!Y131)</f>
        <v>150</v>
      </c>
      <c r="Z131" s="190"/>
      <c r="AA131" s="27"/>
      <c r="AB131" s="314" t="s">
        <v>340</v>
      </c>
    </row>
    <row r="132" spans="1:28" ht="18.75">
      <c r="A132" s="321"/>
      <c r="B132" s="83" t="s">
        <v>101</v>
      </c>
      <c r="C132" s="84" t="s">
        <v>183</v>
      </c>
      <c r="D132" s="85">
        <v>15</v>
      </c>
      <c r="E132" s="381"/>
      <c r="F132" s="87"/>
      <c r="G132" s="31"/>
      <c r="H132" s="87"/>
      <c r="I132" s="87"/>
      <c r="J132" s="87"/>
      <c r="K132" s="87"/>
      <c r="L132" s="31"/>
      <c r="M132" s="87"/>
      <c r="N132" s="87"/>
      <c r="O132" s="87"/>
      <c r="P132" s="87"/>
      <c r="Q132" s="31"/>
      <c r="R132" s="87"/>
      <c r="S132" s="87"/>
      <c r="T132" s="87"/>
      <c r="U132" s="88"/>
      <c r="V132" s="31"/>
      <c r="W132" s="87"/>
      <c r="X132" s="87"/>
      <c r="Y132" s="87"/>
      <c r="Z132" s="190"/>
      <c r="AA132" s="27"/>
      <c r="AB132" s="314" t="s">
        <v>338</v>
      </c>
    </row>
    <row r="133" spans="1:28" ht="18.75">
      <c r="A133" s="321"/>
      <c r="B133" s="83" t="s">
        <v>102</v>
      </c>
      <c r="C133" s="84" t="s">
        <v>183</v>
      </c>
      <c r="D133" s="85">
        <v>45</v>
      </c>
      <c r="E133" s="381"/>
      <c r="F133" s="87"/>
      <c r="G133" s="31"/>
      <c r="H133" s="87"/>
      <c r="I133" s="87"/>
      <c r="J133" s="87"/>
      <c r="K133" s="87"/>
      <c r="L133" s="31"/>
      <c r="M133" s="87"/>
      <c r="N133" s="87"/>
      <c r="O133" s="87"/>
      <c r="P133" s="87"/>
      <c r="Q133" s="31"/>
      <c r="R133" s="87"/>
      <c r="S133" s="87"/>
      <c r="T133" s="87"/>
      <c r="U133" s="88"/>
      <c r="V133" s="31"/>
      <c r="W133" s="87"/>
      <c r="X133" s="87"/>
      <c r="Y133" s="87"/>
      <c r="Z133" s="190"/>
      <c r="AA133" s="27"/>
      <c r="AB133" s="314" t="s">
        <v>338</v>
      </c>
    </row>
    <row r="134" spans="1:28" ht="18.75">
      <c r="A134" s="321"/>
      <c r="B134" s="83" t="s">
        <v>103</v>
      </c>
      <c r="C134" s="84" t="s">
        <v>183</v>
      </c>
      <c r="D134" s="85">
        <v>80</v>
      </c>
      <c r="E134" s="381"/>
      <c r="F134" s="87"/>
      <c r="G134" s="31"/>
      <c r="H134" s="87"/>
      <c r="I134" s="87"/>
      <c r="J134" s="87"/>
      <c r="K134" s="87"/>
      <c r="L134" s="31"/>
      <c r="M134" s="87"/>
      <c r="N134" s="87"/>
      <c r="O134" s="87"/>
      <c r="P134" s="87"/>
      <c r="Q134" s="31"/>
      <c r="R134" s="87"/>
      <c r="S134" s="87"/>
      <c r="T134" s="87"/>
      <c r="U134" s="88"/>
      <c r="V134" s="31"/>
      <c r="W134" s="87"/>
      <c r="X134" s="87"/>
      <c r="Y134" s="87"/>
      <c r="Z134" s="190"/>
      <c r="AA134" s="27"/>
      <c r="AB134" s="314" t="s">
        <v>338</v>
      </c>
    </row>
    <row r="135" spans="1:28" ht="40.5">
      <c r="A135" s="79"/>
      <c r="B135" s="103" t="s">
        <v>223</v>
      </c>
      <c r="C135" s="109" t="s">
        <v>184</v>
      </c>
      <c r="D135" s="105">
        <f>SUM(D136:D140)</f>
        <v>150300</v>
      </c>
      <c r="E135" s="355">
        <f t="shared" si="9"/>
        <v>154890</v>
      </c>
      <c r="F135" s="360">
        <f aca="true" t="shared" si="14" ref="F135:Y135">SUM(F136:F140)</f>
        <v>21000</v>
      </c>
      <c r="G135" s="267">
        <f t="shared" si="14"/>
        <v>34000</v>
      </c>
      <c r="H135" s="267">
        <f t="shared" si="14"/>
        <v>7815</v>
      </c>
      <c r="I135" s="267">
        <f t="shared" si="14"/>
        <v>5825</v>
      </c>
      <c r="J135" s="267">
        <f t="shared" si="14"/>
        <v>20360</v>
      </c>
      <c r="K135" s="360">
        <f t="shared" si="14"/>
        <v>39200</v>
      </c>
      <c r="L135" s="267">
        <f t="shared" si="14"/>
        <v>35273</v>
      </c>
      <c r="M135" s="267">
        <f t="shared" si="14"/>
        <v>11637</v>
      </c>
      <c r="N135" s="267">
        <f t="shared" si="14"/>
        <v>15939</v>
      </c>
      <c r="O135" s="267">
        <f t="shared" si="14"/>
        <v>7697</v>
      </c>
      <c r="P135" s="360">
        <f t="shared" si="14"/>
        <v>49200</v>
      </c>
      <c r="Q135" s="267">
        <f t="shared" si="14"/>
        <v>37826</v>
      </c>
      <c r="R135" s="267">
        <f t="shared" si="14"/>
        <v>11455</v>
      </c>
      <c r="S135" s="267">
        <f t="shared" si="14"/>
        <v>16069</v>
      </c>
      <c r="T135" s="267">
        <f t="shared" si="14"/>
        <v>10302</v>
      </c>
      <c r="U135" s="366">
        <f t="shared" si="14"/>
        <v>40100</v>
      </c>
      <c r="V135" s="267">
        <f t="shared" si="14"/>
        <v>47791</v>
      </c>
      <c r="W135" s="267">
        <f t="shared" si="14"/>
        <v>16684</v>
      </c>
      <c r="X135" s="267">
        <f t="shared" si="14"/>
        <v>15845</v>
      </c>
      <c r="Y135" s="267">
        <f t="shared" si="14"/>
        <v>15262</v>
      </c>
      <c r="Z135" s="190"/>
      <c r="AA135" s="27" t="s">
        <v>307</v>
      </c>
      <c r="AB135" s="314"/>
    </row>
    <row r="136" spans="1:28" ht="27">
      <c r="A136" s="327"/>
      <c r="B136" s="83" t="s">
        <v>104</v>
      </c>
      <c r="C136" s="100" t="s">
        <v>185</v>
      </c>
      <c r="D136" s="85">
        <v>55500</v>
      </c>
      <c r="E136" s="355">
        <f t="shared" si="9"/>
        <v>56509</v>
      </c>
      <c r="F136" s="358">
        <v>5000</v>
      </c>
      <c r="G136" s="270">
        <f aca="true" t="shared" si="15" ref="G136:G141">SUM(H136:J136)</f>
        <v>14003</v>
      </c>
      <c r="H136" s="343">
        <f>SUM('[2]oct'!H136)</f>
        <v>1645</v>
      </c>
      <c r="I136" s="343">
        <f>SUM('[3]nov'!I136)</f>
        <v>0</v>
      </c>
      <c r="J136" s="343">
        <f>SUM('[4]dec'!J136)</f>
        <v>12358</v>
      </c>
      <c r="K136" s="358">
        <v>17500</v>
      </c>
      <c r="L136" s="270">
        <f aca="true" t="shared" si="16" ref="L136:L141">SUM(M136:O136)</f>
        <v>15289</v>
      </c>
      <c r="M136" s="343">
        <f>SUM('[5]jan'!M136)</f>
        <v>6870</v>
      </c>
      <c r="N136" s="343">
        <f>SUM('[6]feb'!N136)</f>
        <v>5889</v>
      </c>
      <c r="O136" s="343">
        <f>SUM('[7]march'!O136)</f>
        <v>2530</v>
      </c>
      <c r="P136" s="358">
        <v>17000</v>
      </c>
      <c r="Q136" s="270">
        <f aca="true" t="shared" si="17" ref="Q136:Q141">SUM(R136:T136)</f>
        <v>13436</v>
      </c>
      <c r="R136" s="343">
        <f>SUM('[8]april'!R136)</f>
        <v>3591</v>
      </c>
      <c r="S136" s="343">
        <f>SUM('[9]may'!S136)</f>
        <v>4087</v>
      </c>
      <c r="T136" s="343">
        <f>SUM('[10]june'!T136)</f>
        <v>5758</v>
      </c>
      <c r="U136" s="363">
        <v>16000</v>
      </c>
      <c r="V136" s="270">
        <f aca="true" t="shared" si="18" ref="V136:V141">SUM(W136:Y136)</f>
        <v>13781</v>
      </c>
      <c r="W136" s="343">
        <f>SUM('[11]july'!W136)</f>
        <v>4865</v>
      </c>
      <c r="X136" s="343">
        <f>SUM('[12]aug'!X136)</f>
        <v>4766</v>
      </c>
      <c r="Y136" s="343">
        <f>SUM('[13]sep'!Y136)</f>
        <v>4150</v>
      </c>
      <c r="Z136" s="190"/>
      <c r="AA136" s="27"/>
      <c r="AB136" s="314" t="s">
        <v>336</v>
      </c>
    </row>
    <row r="137" spans="1:28" ht="27">
      <c r="A137" s="327"/>
      <c r="B137" s="83" t="s">
        <v>57</v>
      </c>
      <c r="C137" s="100" t="s">
        <v>171</v>
      </c>
      <c r="D137" s="85">
        <v>7000</v>
      </c>
      <c r="E137" s="355">
        <f t="shared" si="9"/>
        <v>7291</v>
      </c>
      <c r="F137" s="358">
        <v>1000</v>
      </c>
      <c r="G137" s="270">
        <f t="shared" si="15"/>
        <v>1622</v>
      </c>
      <c r="H137" s="344">
        <f>SUM('[14]oct'!H137)</f>
        <v>281</v>
      </c>
      <c r="I137" s="344">
        <f>SUM('[15]nov'!I137)</f>
        <v>374</v>
      </c>
      <c r="J137" s="344">
        <f>SUM('[16]dec'!J137)</f>
        <v>967</v>
      </c>
      <c r="K137" s="358">
        <v>1700</v>
      </c>
      <c r="L137" s="270">
        <f t="shared" si="16"/>
        <v>1227</v>
      </c>
      <c r="M137" s="344">
        <f>SUM('[17]jan'!M137)</f>
        <v>468</v>
      </c>
      <c r="N137" s="344">
        <f>SUM('[18]feb'!N137)</f>
        <v>255</v>
      </c>
      <c r="O137" s="344">
        <f>SUM('[19]march'!O137)</f>
        <v>504</v>
      </c>
      <c r="P137" s="358">
        <v>2200</v>
      </c>
      <c r="Q137" s="270">
        <f t="shared" si="17"/>
        <v>1874</v>
      </c>
      <c r="R137" s="344">
        <f>SUM('[20]april'!R137)</f>
        <v>492</v>
      </c>
      <c r="S137" s="344">
        <f>SUM('[21]may'!S137)</f>
        <v>955</v>
      </c>
      <c r="T137" s="344">
        <f>SUM('[22]june'!T137)</f>
        <v>427</v>
      </c>
      <c r="U137" s="363">
        <v>2100</v>
      </c>
      <c r="V137" s="270">
        <f t="shared" si="18"/>
        <v>2568</v>
      </c>
      <c r="W137" s="344">
        <f>SUM('[23]july'!W137)</f>
        <v>659</v>
      </c>
      <c r="X137" s="344">
        <f>SUM('[24]aug'!X137)</f>
        <v>629</v>
      </c>
      <c r="Y137" s="344">
        <f>SUM('[25]sep'!Y137)</f>
        <v>1280</v>
      </c>
      <c r="Z137" s="190"/>
      <c r="AA137" s="27"/>
      <c r="AB137" s="314" t="s">
        <v>337</v>
      </c>
    </row>
    <row r="138" spans="1:28" ht="27">
      <c r="A138" s="327"/>
      <c r="B138" s="83" t="s">
        <v>99</v>
      </c>
      <c r="C138" s="100" t="s">
        <v>185</v>
      </c>
      <c r="D138" s="85">
        <v>87000</v>
      </c>
      <c r="E138" s="355">
        <f t="shared" si="9"/>
        <v>91090</v>
      </c>
      <c r="F138" s="358">
        <v>15000</v>
      </c>
      <c r="G138" s="270">
        <f t="shared" si="15"/>
        <v>18375</v>
      </c>
      <c r="H138" s="343">
        <f>SUM('[1]oct'!H138)</f>
        <v>5889</v>
      </c>
      <c r="I138" s="343">
        <f>SUM('[26]nov'!I138)</f>
        <v>5451</v>
      </c>
      <c r="J138" s="343">
        <f>SUM('[27]dec'!J138)</f>
        <v>7035</v>
      </c>
      <c r="K138" s="358">
        <v>20000</v>
      </c>
      <c r="L138" s="270">
        <f t="shared" si="16"/>
        <v>18757</v>
      </c>
      <c r="M138" s="343">
        <f>SUM('[28]jan'!M138)</f>
        <v>4299</v>
      </c>
      <c r="N138" s="343">
        <f>SUM('[29]feb'!N138)</f>
        <v>9795</v>
      </c>
      <c r="O138" s="343">
        <f>SUM('[30]march'!O138)</f>
        <v>4663</v>
      </c>
      <c r="P138" s="358">
        <v>30000</v>
      </c>
      <c r="Q138" s="270">
        <f t="shared" si="17"/>
        <v>22516</v>
      </c>
      <c r="R138" s="343">
        <f>SUM('[31]april'!R138)</f>
        <v>7372</v>
      </c>
      <c r="S138" s="343">
        <f>SUM('[32]may'!S138)</f>
        <v>11027</v>
      </c>
      <c r="T138" s="343">
        <f>SUM('[33]june'!T138)</f>
        <v>4117</v>
      </c>
      <c r="U138" s="363">
        <v>22000</v>
      </c>
      <c r="V138" s="270">
        <f t="shared" si="18"/>
        <v>31442</v>
      </c>
      <c r="W138" s="343">
        <f>SUM('[34]july'!W138)</f>
        <v>11160</v>
      </c>
      <c r="X138" s="343">
        <f>SUM('[36]auq'!X138)</f>
        <v>10450</v>
      </c>
      <c r="Y138" s="343">
        <f>SUM('[35]sep'!Y138)</f>
        <v>9832</v>
      </c>
      <c r="Z138" s="190"/>
      <c r="AA138" s="27"/>
      <c r="AB138" s="314" t="s">
        <v>340</v>
      </c>
    </row>
    <row r="139" spans="1:28" ht="27">
      <c r="A139" s="321"/>
      <c r="B139" s="83" t="s">
        <v>102</v>
      </c>
      <c r="C139" s="100" t="s">
        <v>185</v>
      </c>
      <c r="D139" s="85">
        <v>600</v>
      </c>
      <c r="E139" s="381"/>
      <c r="F139" s="87"/>
      <c r="G139" s="31"/>
      <c r="H139" s="87"/>
      <c r="I139" s="87"/>
      <c r="J139" s="87"/>
      <c r="K139" s="87"/>
      <c r="L139" s="31"/>
      <c r="M139" s="87"/>
      <c r="N139" s="87"/>
      <c r="O139" s="87"/>
      <c r="P139" s="87"/>
      <c r="Q139" s="31"/>
      <c r="R139" s="87"/>
      <c r="S139" s="87"/>
      <c r="T139" s="87"/>
      <c r="U139" s="88"/>
      <c r="V139" s="31"/>
      <c r="W139" s="87"/>
      <c r="X139" s="87"/>
      <c r="Y139" s="87"/>
      <c r="Z139" s="190"/>
      <c r="AA139" s="27"/>
      <c r="AB139" s="314" t="s">
        <v>338</v>
      </c>
    </row>
    <row r="140" spans="1:28" ht="27">
      <c r="A140" s="321"/>
      <c r="B140" s="83" t="s">
        <v>103</v>
      </c>
      <c r="C140" s="100" t="s">
        <v>185</v>
      </c>
      <c r="D140" s="85">
        <v>200</v>
      </c>
      <c r="E140" s="381"/>
      <c r="F140" s="87"/>
      <c r="G140" s="31"/>
      <c r="H140" s="87"/>
      <c r="I140" s="87"/>
      <c r="J140" s="87"/>
      <c r="K140" s="87"/>
      <c r="L140" s="31"/>
      <c r="M140" s="87"/>
      <c r="N140" s="87"/>
      <c r="O140" s="87"/>
      <c r="P140" s="87"/>
      <c r="Q140" s="31"/>
      <c r="R140" s="87"/>
      <c r="S140" s="87"/>
      <c r="T140" s="87"/>
      <c r="U140" s="88"/>
      <c r="V140" s="31"/>
      <c r="W140" s="87"/>
      <c r="X140" s="87"/>
      <c r="Y140" s="87"/>
      <c r="Z140" s="190"/>
      <c r="AA140" s="27"/>
      <c r="AB140" s="314" t="s">
        <v>338</v>
      </c>
    </row>
    <row r="141" spans="1:28" ht="18.75">
      <c r="A141" s="327"/>
      <c r="B141" s="103" t="s">
        <v>105</v>
      </c>
      <c r="C141" s="104" t="s">
        <v>186</v>
      </c>
      <c r="D141" s="105">
        <v>900</v>
      </c>
      <c r="E141" s="355">
        <f t="shared" si="9"/>
        <v>979</v>
      </c>
      <c r="F141" s="360">
        <v>80</v>
      </c>
      <c r="G141" s="270">
        <f t="shared" si="15"/>
        <v>118</v>
      </c>
      <c r="H141" s="343">
        <f>SUM('[1]oct'!H141)</f>
        <v>64</v>
      </c>
      <c r="I141" s="343">
        <f>SUM('[26]nov'!I141)</f>
        <v>6</v>
      </c>
      <c r="J141" s="343">
        <f>SUM('[27]dec'!J141)</f>
        <v>48</v>
      </c>
      <c r="K141" s="360">
        <v>220</v>
      </c>
      <c r="L141" s="270">
        <f t="shared" si="16"/>
        <v>185</v>
      </c>
      <c r="M141" s="343">
        <f>SUM('[28]jan'!M141)</f>
        <v>56</v>
      </c>
      <c r="N141" s="343">
        <f>SUM('[29]feb'!N141)</f>
        <v>63</v>
      </c>
      <c r="O141" s="343">
        <f>SUM('[30]march'!O141)</f>
        <v>66</v>
      </c>
      <c r="P141" s="360">
        <v>300</v>
      </c>
      <c r="Q141" s="270">
        <f t="shared" si="17"/>
        <v>255</v>
      </c>
      <c r="R141" s="343">
        <f>SUM('[31]april'!R141)</f>
        <v>105</v>
      </c>
      <c r="S141" s="343">
        <f>SUM('[32]may'!S141)</f>
        <v>61</v>
      </c>
      <c r="T141" s="343">
        <f>SUM('[33]june'!T141)</f>
        <v>89</v>
      </c>
      <c r="U141" s="366">
        <v>300</v>
      </c>
      <c r="V141" s="270">
        <f t="shared" si="18"/>
        <v>421</v>
      </c>
      <c r="W141" s="343">
        <f>SUM('[34]july'!W141)</f>
        <v>247</v>
      </c>
      <c r="X141" s="343">
        <f>SUM('[36]auq'!X141)</f>
        <v>103</v>
      </c>
      <c r="Y141" s="343">
        <f>SUM('[35]sep'!Y141)</f>
        <v>71</v>
      </c>
      <c r="Z141" s="190"/>
      <c r="AA141" s="27"/>
      <c r="AB141" s="314" t="s">
        <v>340</v>
      </c>
    </row>
    <row r="142" spans="1:28" ht="34.5">
      <c r="A142" s="79"/>
      <c r="B142" s="103" t="s">
        <v>106</v>
      </c>
      <c r="C142" s="104" t="s">
        <v>187</v>
      </c>
      <c r="D142" s="105">
        <f>SUM(D143:D144)</f>
        <v>15500</v>
      </c>
      <c r="E142" s="355">
        <f t="shared" si="9"/>
        <v>15843</v>
      </c>
      <c r="F142" s="360">
        <f aca="true" t="shared" si="19" ref="F142:Y142">SUM(F143:F144)</f>
        <v>1500</v>
      </c>
      <c r="G142" s="267">
        <f t="shared" si="19"/>
        <v>1309</v>
      </c>
      <c r="H142" s="267">
        <f t="shared" si="19"/>
        <v>545</v>
      </c>
      <c r="I142" s="267">
        <f t="shared" si="19"/>
        <v>0</v>
      </c>
      <c r="J142" s="267">
        <f t="shared" si="19"/>
        <v>764</v>
      </c>
      <c r="K142" s="360">
        <f t="shared" si="19"/>
        <v>4500</v>
      </c>
      <c r="L142" s="267">
        <f t="shared" si="19"/>
        <v>5270</v>
      </c>
      <c r="M142" s="267">
        <f t="shared" si="19"/>
        <v>2910</v>
      </c>
      <c r="N142" s="267">
        <f t="shared" si="19"/>
        <v>958</v>
      </c>
      <c r="O142" s="267">
        <f t="shared" si="19"/>
        <v>1402</v>
      </c>
      <c r="P142" s="360">
        <f t="shared" si="19"/>
        <v>4500</v>
      </c>
      <c r="Q142" s="267">
        <f t="shared" si="19"/>
        <v>5105</v>
      </c>
      <c r="R142" s="267">
        <f t="shared" si="19"/>
        <v>1971</v>
      </c>
      <c r="S142" s="267">
        <f t="shared" si="19"/>
        <v>2145</v>
      </c>
      <c r="T142" s="267">
        <f t="shared" si="19"/>
        <v>989</v>
      </c>
      <c r="U142" s="366">
        <f t="shared" si="19"/>
        <v>4500</v>
      </c>
      <c r="V142" s="267">
        <f t="shared" si="19"/>
        <v>4159</v>
      </c>
      <c r="W142" s="267">
        <f t="shared" si="19"/>
        <v>1974</v>
      </c>
      <c r="X142" s="267">
        <f t="shared" si="19"/>
        <v>1360</v>
      </c>
      <c r="Y142" s="267">
        <f t="shared" si="19"/>
        <v>825</v>
      </c>
      <c r="Z142" s="190"/>
      <c r="AA142" s="27" t="s">
        <v>308</v>
      </c>
      <c r="AB142" s="314"/>
    </row>
    <row r="143" spans="1:28" ht="34.5">
      <c r="A143" s="322"/>
      <c r="B143" s="83" t="s">
        <v>375</v>
      </c>
      <c r="C143" s="84" t="s">
        <v>170</v>
      </c>
      <c r="D143" s="85">
        <v>500</v>
      </c>
      <c r="E143" s="381"/>
      <c r="F143" s="87"/>
      <c r="G143" s="31"/>
      <c r="H143" s="87"/>
      <c r="I143" s="87"/>
      <c r="J143" s="87"/>
      <c r="K143" s="87"/>
      <c r="L143" s="31"/>
      <c r="M143" s="87"/>
      <c r="N143" s="87"/>
      <c r="O143" s="87"/>
      <c r="P143" s="87"/>
      <c r="Q143" s="31"/>
      <c r="R143" s="87"/>
      <c r="S143" s="87"/>
      <c r="T143" s="87"/>
      <c r="U143" s="88"/>
      <c r="V143" s="31"/>
      <c r="W143" s="87"/>
      <c r="X143" s="87"/>
      <c r="Y143" s="87"/>
      <c r="Z143" s="190"/>
      <c r="AA143" s="27"/>
      <c r="AB143" s="314" t="s">
        <v>334</v>
      </c>
    </row>
    <row r="144" spans="1:28" ht="18.75">
      <c r="A144" s="327"/>
      <c r="B144" s="83" t="s">
        <v>108</v>
      </c>
      <c r="C144" s="84" t="s">
        <v>177</v>
      </c>
      <c r="D144" s="85">
        <v>15000</v>
      </c>
      <c r="E144" s="355">
        <f t="shared" si="9"/>
        <v>15843</v>
      </c>
      <c r="F144" s="358">
        <v>1500</v>
      </c>
      <c r="G144" s="270">
        <f>SUM(H144:J144)</f>
        <v>1309</v>
      </c>
      <c r="H144" s="343">
        <f>SUM('[2]oct'!H144)</f>
        <v>545</v>
      </c>
      <c r="I144" s="343">
        <f>SUM('[3]nov'!I144)</f>
        <v>0</v>
      </c>
      <c r="J144" s="343">
        <f>SUM('[4]dec'!J144)</f>
        <v>764</v>
      </c>
      <c r="K144" s="358">
        <v>4500</v>
      </c>
      <c r="L144" s="270">
        <f>SUM(M144:O144)</f>
        <v>5270</v>
      </c>
      <c r="M144" s="343">
        <f>SUM('[5]jan'!M144)</f>
        <v>2910</v>
      </c>
      <c r="N144" s="343">
        <f>SUM('[6]feb'!N144)</f>
        <v>958</v>
      </c>
      <c r="O144" s="343">
        <f>SUM('[7]march'!O144)</f>
        <v>1402</v>
      </c>
      <c r="P144" s="358">
        <v>4500</v>
      </c>
      <c r="Q144" s="270">
        <f>SUM(R144:T144)</f>
        <v>5105</v>
      </c>
      <c r="R144" s="343">
        <f>SUM('[8]april'!R144)</f>
        <v>1971</v>
      </c>
      <c r="S144" s="343">
        <f>SUM('[9]may'!S144)</f>
        <v>2145</v>
      </c>
      <c r="T144" s="343">
        <f>SUM('[10]june'!T144)</f>
        <v>989</v>
      </c>
      <c r="U144" s="363">
        <v>4500</v>
      </c>
      <c r="V144" s="270">
        <f>SUM(W144:Y144)</f>
        <v>4159</v>
      </c>
      <c r="W144" s="343">
        <f>SUM('[11]july'!W144)</f>
        <v>1974</v>
      </c>
      <c r="X144" s="343">
        <f>SUM('[12]aug'!X144)</f>
        <v>1360</v>
      </c>
      <c r="Y144" s="343">
        <f>SUM('[13]sep'!Y144)</f>
        <v>825</v>
      </c>
      <c r="Z144" s="190"/>
      <c r="AA144" s="27"/>
      <c r="AB144" s="314" t="s">
        <v>336</v>
      </c>
    </row>
    <row r="145" spans="1:28" ht="34.5">
      <c r="A145" s="79"/>
      <c r="B145" s="80" t="s">
        <v>246</v>
      </c>
      <c r="C145" s="84"/>
      <c r="D145" s="85"/>
      <c r="E145" s="381"/>
      <c r="F145" s="87"/>
      <c r="G145" s="31"/>
      <c r="H145" s="87"/>
      <c r="I145" s="87"/>
      <c r="J145" s="87"/>
      <c r="K145" s="87"/>
      <c r="L145" s="31"/>
      <c r="M145" s="87"/>
      <c r="N145" s="87"/>
      <c r="O145" s="87"/>
      <c r="P145" s="87"/>
      <c r="Q145" s="31"/>
      <c r="R145" s="87"/>
      <c r="S145" s="87"/>
      <c r="T145" s="87"/>
      <c r="U145" s="88"/>
      <c r="V145" s="31"/>
      <c r="W145" s="87"/>
      <c r="X145" s="87"/>
      <c r="Y145" s="87"/>
      <c r="Z145" s="379"/>
      <c r="AA145" s="101"/>
      <c r="AB145" s="314"/>
    </row>
    <row r="146" spans="1:28" ht="27">
      <c r="A146" s="327"/>
      <c r="B146" s="83" t="s">
        <v>110</v>
      </c>
      <c r="C146" s="100" t="s">
        <v>188</v>
      </c>
      <c r="D146" s="85">
        <v>300</v>
      </c>
      <c r="E146" s="355">
        <f t="shared" si="9"/>
        <v>271</v>
      </c>
      <c r="F146" s="358">
        <v>20</v>
      </c>
      <c r="G146" s="270">
        <f>SUM(H146:J146)</f>
        <v>43</v>
      </c>
      <c r="H146" s="343">
        <f>SUM('[1]oct'!H146)</f>
        <v>17</v>
      </c>
      <c r="I146" s="343">
        <f>SUM('[26]nov'!I146)</f>
        <v>0</v>
      </c>
      <c r="J146" s="343">
        <f>SUM('[27]dec'!J146)</f>
        <v>26</v>
      </c>
      <c r="K146" s="358">
        <v>60</v>
      </c>
      <c r="L146" s="270">
        <f>SUM(M146:O146)</f>
        <v>51</v>
      </c>
      <c r="M146" s="343">
        <f>SUM('[28]jan'!M146)</f>
        <v>10</v>
      </c>
      <c r="N146" s="343">
        <f>SUM('[29]feb'!N146)</f>
        <v>22</v>
      </c>
      <c r="O146" s="343">
        <f>SUM('[30]march'!O146)</f>
        <v>19</v>
      </c>
      <c r="P146" s="358">
        <v>100</v>
      </c>
      <c r="Q146" s="270">
        <f>SUM(R146:T146)</f>
        <v>41</v>
      </c>
      <c r="R146" s="343">
        <f>SUM('[31]april'!R146)</f>
        <v>17</v>
      </c>
      <c r="S146" s="343">
        <f>SUM('[32]may'!S146)</f>
        <v>14</v>
      </c>
      <c r="T146" s="343">
        <f>SUM('[33]june'!T146)</f>
        <v>10</v>
      </c>
      <c r="U146" s="363">
        <v>120</v>
      </c>
      <c r="V146" s="270">
        <f>SUM(W146:Y146)</f>
        <v>136</v>
      </c>
      <c r="W146" s="343">
        <f>SUM('[34]july'!W146)</f>
        <v>61</v>
      </c>
      <c r="X146" s="343">
        <f>SUM('[36]auq'!X146)</f>
        <v>30</v>
      </c>
      <c r="Y146" s="343">
        <f>SUM('[35]sep'!Y146)</f>
        <v>45</v>
      </c>
      <c r="Z146" s="190"/>
      <c r="AA146" s="27"/>
      <c r="AB146" s="314" t="s">
        <v>340</v>
      </c>
    </row>
    <row r="147" spans="1:28" ht="27">
      <c r="A147" s="327"/>
      <c r="B147" s="83" t="s">
        <v>111</v>
      </c>
      <c r="C147" s="100" t="s">
        <v>188</v>
      </c>
      <c r="D147" s="85">
        <v>15</v>
      </c>
      <c r="E147" s="355">
        <f t="shared" si="9"/>
        <v>7</v>
      </c>
      <c r="F147" s="358">
        <v>0</v>
      </c>
      <c r="G147" s="270">
        <f>SUM(H147:J147)</f>
        <v>1</v>
      </c>
      <c r="H147" s="343">
        <f>SUM('[1]oct'!H147)</f>
        <v>0</v>
      </c>
      <c r="I147" s="343">
        <f>SUM('[26]nov'!I147)</f>
        <v>0</v>
      </c>
      <c r="J147" s="343">
        <f>SUM('[27]dec'!J147)</f>
        <v>1</v>
      </c>
      <c r="K147" s="358">
        <v>5</v>
      </c>
      <c r="L147" s="270">
        <f>SUM(M147:O147)</f>
        <v>0</v>
      </c>
      <c r="M147" s="343">
        <f>SUM('[28]jan'!M147)</f>
        <v>0</v>
      </c>
      <c r="N147" s="343">
        <f>SUM('[29]feb'!N147)</f>
        <v>0</v>
      </c>
      <c r="O147" s="343">
        <f>SUM('[30]march'!O147)</f>
        <v>0</v>
      </c>
      <c r="P147" s="358">
        <v>5</v>
      </c>
      <c r="Q147" s="270">
        <f>SUM(R147:T147)</f>
        <v>3</v>
      </c>
      <c r="R147" s="343">
        <f>SUM('[31]april'!R147)</f>
        <v>1</v>
      </c>
      <c r="S147" s="343">
        <f>SUM('[32]may'!S147)</f>
        <v>1</v>
      </c>
      <c r="T147" s="343">
        <f>SUM('[33]june'!T147)</f>
        <v>1</v>
      </c>
      <c r="U147" s="363">
        <v>5</v>
      </c>
      <c r="V147" s="270">
        <f>SUM(W147:Y147)</f>
        <v>3</v>
      </c>
      <c r="W147" s="343">
        <f>SUM('[34]july'!W147)</f>
        <v>1</v>
      </c>
      <c r="X147" s="343">
        <f>SUM('[36]auq'!X147)</f>
        <v>2</v>
      </c>
      <c r="Y147" s="343">
        <f>SUM('[35]sep'!Y147)</f>
        <v>0</v>
      </c>
      <c r="Z147" s="190"/>
      <c r="AA147" s="27"/>
      <c r="AB147" s="314" t="s">
        <v>340</v>
      </c>
    </row>
    <row r="148" spans="1:28" ht="18.75">
      <c r="A148" s="327"/>
      <c r="B148" s="83" t="s">
        <v>112</v>
      </c>
      <c r="C148" s="84" t="s">
        <v>189</v>
      </c>
      <c r="D148" s="85">
        <v>200</v>
      </c>
      <c r="E148" s="355">
        <f t="shared" si="9"/>
        <v>255</v>
      </c>
      <c r="F148" s="358">
        <v>0</v>
      </c>
      <c r="G148" s="270">
        <f>SUM(H148:J148)</f>
        <v>1</v>
      </c>
      <c r="H148" s="343">
        <f>SUM('[1]oct'!H148)</f>
        <v>0</v>
      </c>
      <c r="I148" s="343">
        <f>SUM('[26]nov'!I148)</f>
        <v>1</v>
      </c>
      <c r="J148" s="343">
        <f>SUM('[27]dec'!J148)</f>
        <v>0</v>
      </c>
      <c r="K148" s="358">
        <v>0</v>
      </c>
      <c r="L148" s="270">
        <f>SUM(M148:O148)</f>
        <v>6</v>
      </c>
      <c r="M148" s="343">
        <f>SUM('[28]jan'!M148)</f>
        <v>2</v>
      </c>
      <c r="N148" s="343">
        <f>SUM('[29]feb'!N148)</f>
        <v>4</v>
      </c>
      <c r="O148" s="343">
        <f>SUM('[30]march'!O148)</f>
        <v>0</v>
      </c>
      <c r="P148" s="358">
        <v>100</v>
      </c>
      <c r="Q148" s="270">
        <f>SUM(R148:T148)</f>
        <v>104</v>
      </c>
      <c r="R148" s="343">
        <f>SUM('[31]april'!R148)</f>
        <v>3</v>
      </c>
      <c r="S148" s="343">
        <f>SUM('[32]may'!S148)</f>
        <v>2</v>
      </c>
      <c r="T148" s="343">
        <f>SUM('[33]june'!T148)</f>
        <v>99</v>
      </c>
      <c r="U148" s="363">
        <v>100</v>
      </c>
      <c r="V148" s="270">
        <f>SUM(W148:Y148)</f>
        <v>144</v>
      </c>
      <c r="W148" s="343">
        <f>SUM('[34]july'!W148)</f>
        <v>124</v>
      </c>
      <c r="X148" s="343">
        <f>SUM('[36]auq'!X148)</f>
        <v>15</v>
      </c>
      <c r="Y148" s="343">
        <f>SUM('[35]sep'!Y148)</f>
        <v>5</v>
      </c>
      <c r="Z148" s="190"/>
      <c r="AA148" s="27"/>
      <c r="AB148" s="314" t="s">
        <v>340</v>
      </c>
    </row>
    <row r="149" spans="1:28" ht="34.5" hidden="1">
      <c r="A149" s="93"/>
      <c r="B149" s="80" t="s">
        <v>247</v>
      </c>
      <c r="C149" s="104" t="s">
        <v>186</v>
      </c>
      <c r="D149" s="105">
        <f>SUM(D150:D151)</f>
        <v>913</v>
      </c>
      <c r="E149" s="381"/>
      <c r="F149" s="105"/>
      <c r="G149" s="85"/>
      <c r="H149" s="85"/>
      <c r="I149" s="85"/>
      <c r="J149" s="85"/>
      <c r="K149" s="105"/>
      <c r="L149" s="85"/>
      <c r="M149" s="85"/>
      <c r="N149" s="85"/>
      <c r="O149" s="85"/>
      <c r="P149" s="105"/>
      <c r="Q149" s="85"/>
      <c r="R149" s="85"/>
      <c r="S149" s="85"/>
      <c r="T149" s="85"/>
      <c r="U149" s="402"/>
      <c r="V149" s="85"/>
      <c r="W149" s="85"/>
      <c r="X149" s="85"/>
      <c r="Y149" s="85"/>
      <c r="Z149" s="190"/>
      <c r="AA149" s="27" t="s">
        <v>309</v>
      </c>
      <c r="AB149" s="314"/>
    </row>
    <row r="150" spans="1:28" ht="34.5" hidden="1">
      <c r="A150" s="317"/>
      <c r="B150" s="98" t="s">
        <v>109</v>
      </c>
      <c r="C150" s="107" t="s">
        <v>186</v>
      </c>
      <c r="D150" s="99">
        <v>891</v>
      </c>
      <c r="E150" s="381"/>
      <c r="F150" s="108"/>
      <c r="G150" s="31"/>
      <c r="H150" s="108"/>
      <c r="I150" s="108"/>
      <c r="J150" s="108"/>
      <c r="K150" s="108"/>
      <c r="L150" s="31"/>
      <c r="M150" s="108"/>
      <c r="N150" s="108"/>
      <c r="O150" s="108"/>
      <c r="P150" s="108"/>
      <c r="Q150" s="31"/>
      <c r="R150" s="108"/>
      <c r="S150" s="108"/>
      <c r="T150" s="108"/>
      <c r="U150" s="400"/>
      <c r="V150" s="31"/>
      <c r="W150" s="108"/>
      <c r="X150" s="108"/>
      <c r="Y150" s="108"/>
      <c r="Z150" s="190"/>
      <c r="AA150" s="27"/>
      <c r="AB150" s="314" t="s">
        <v>330</v>
      </c>
    </row>
    <row r="151" spans="1:28" ht="18.75" hidden="1">
      <c r="A151" s="318"/>
      <c r="B151" s="83" t="s">
        <v>224</v>
      </c>
      <c r="C151" s="84" t="s">
        <v>186</v>
      </c>
      <c r="D151" s="85">
        <v>22</v>
      </c>
      <c r="E151" s="381"/>
      <c r="F151" s="87"/>
      <c r="G151" s="31"/>
      <c r="H151" s="87"/>
      <c r="I151" s="87"/>
      <c r="J151" s="87"/>
      <c r="K151" s="87"/>
      <c r="L151" s="31"/>
      <c r="M151" s="87"/>
      <c r="N151" s="87"/>
      <c r="O151" s="87"/>
      <c r="P151" s="87"/>
      <c r="Q151" s="31"/>
      <c r="R151" s="87"/>
      <c r="S151" s="87"/>
      <c r="T151" s="87"/>
      <c r="U151" s="88"/>
      <c r="V151" s="31"/>
      <c r="W151" s="87"/>
      <c r="X151" s="87"/>
      <c r="Y151" s="87"/>
      <c r="Z151" s="190"/>
      <c r="AA151" s="27"/>
      <c r="AB151" s="314" t="s">
        <v>330</v>
      </c>
    </row>
    <row r="152" spans="1:28" ht="18.75" hidden="1">
      <c r="A152" s="79"/>
      <c r="B152" s="80" t="s">
        <v>248</v>
      </c>
      <c r="C152" s="104" t="s">
        <v>170</v>
      </c>
      <c r="D152" s="105">
        <f>SUM(D153:D154)</f>
        <v>182</v>
      </c>
      <c r="E152" s="381"/>
      <c r="F152" s="105"/>
      <c r="G152" s="85"/>
      <c r="H152" s="85"/>
      <c r="I152" s="85"/>
      <c r="J152" s="85"/>
      <c r="K152" s="105"/>
      <c r="L152" s="85"/>
      <c r="M152" s="85"/>
      <c r="N152" s="85"/>
      <c r="O152" s="85"/>
      <c r="P152" s="105"/>
      <c r="Q152" s="85"/>
      <c r="R152" s="85"/>
      <c r="S152" s="85"/>
      <c r="T152" s="85"/>
      <c r="U152" s="402"/>
      <c r="V152" s="85"/>
      <c r="W152" s="85"/>
      <c r="X152" s="85"/>
      <c r="Y152" s="85"/>
      <c r="Z152" s="190"/>
      <c r="AA152" s="27" t="s">
        <v>310</v>
      </c>
      <c r="AB152" s="314"/>
    </row>
    <row r="153" spans="1:28" ht="72.75" customHeight="1" hidden="1">
      <c r="A153" s="322"/>
      <c r="B153" s="119" t="s">
        <v>266</v>
      </c>
      <c r="C153" s="84" t="s">
        <v>170</v>
      </c>
      <c r="D153" s="85">
        <v>22</v>
      </c>
      <c r="E153" s="381"/>
      <c r="F153" s="87"/>
      <c r="G153" s="31"/>
      <c r="H153" s="87"/>
      <c r="I153" s="87"/>
      <c r="J153" s="87"/>
      <c r="K153" s="87"/>
      <c r="L153" s="31"/>
      <c r="M153" s="87"/>
      <c r="N153" s="87"/>
      <c r="O153" s="87"/>
      <c r="P153" s="87"/>
      <c r="Q153" s="31"/>
      <c r="R153" s="87"/>
      <c r="S153" s="87"/>
      <c r="T153" s="87"/>
      <c r="U153" s="88"/>
      <c r="V153" s="31"/>
      <c r="W153" s="87"/>
      <c r="X153" s="87"/>
      <c r="Y153" s="87"/>
      <c r="Z153" s="190"/>
      <c r="AA153" s="27"/>
      <c r="AB153" s="314" t="s">
        <v>334</v>
      </c>
    </row>
    <row r="154" spans="1:30" ht="34.5" hidden="1">
      <c r="A154" s="322"/>
      <c r="B154" s="83" t="s">
        <v>113</v>
      </c>
      <c r="C154" s="84" t="s">
        <v>170</v>
      </c>
      <c r="D154" s="85">
        <v>160</v>
      </c>
      <c r="E154" s="381"/>
      <c r="F154" s="87"/>
      <c r="G154" s="31"/>
      <c r="H154" s="87"/>
      <c r="I154" s="87"/>
      <c r="J154" s="87"/>
      <c r="K154" s="87"/>
      <c r="L154" s="31"/>
      <c r="M154" s="87"/>
      <c r="N154" s="87"/>
      <c r="O154" s="87"/>
      <c r="P154" s="87"/>
      <c r="Q154" s="31"/>
      <c r="R154" s="87"/>
      <c r="S154" s="87"/>
      <c r="T154" s="87"/>
      <c r="U154" s="88"/>
      <c r="V154" s="31"/>
      <c r="W154" s="87"/>
      <c r="X154" s="87"/>
      <c r="Y154" s="87"/>
      <c r="Z154" s="190"/>
      <c r="AA154" s="27"/>
      <c r="AB154" s="314" t="s">
        <v>339</v>
      </c>
      <c r="AD154" s="320"/>
    </row>
    <row r="155" spans="1:28" ht="18.75" hidden="1">
      <c r="A155" s="79"/>
      <c r="B155" s="80" t="s">
        <v>249</v>
      </c>
      <c r="C155" s="84"/>
      <c r="D155" s="85"/>
      <c r="E155" s="381"/>
      <c r="F155" s="87"/>
      <c r="G155" s="31"/>
      <c r="H155" s="87"/>
      <c r="I155" s="87"/>
      <c r="J155" s="87"/>
      <c r="K155" s="87"/>
      <c r="L155" s="31"/>
      <c r="M155" s="87"/>
      <c r="N155" s="87"/>
      <c r="O155" s="87"/>
      <c r="P155" s="87"/>
      <c r="Q155" s="31"/>
      <c r="R155" s="87"/>
      <c r="S155" s="87"/>
      <c r="T155" s="87"/>
      <c r="U155" s="88"/>
      <c r="V155" s="31"/>
      <c r="W155" s="87"/>
      <c r="X155" s="87"/>
      <c r="Y155" s="87"/>
      <c r="Z155" s="190"/>
      <c r="AA155" s="27"/>
      <c r="AB155" s="314"/>
    </row>
    <row r="156" spans="1:28" ht="20.25" customHeight="1" hidden="1">
      <c r="A156" s="79"/>
      <c r="B156" s="83" t="s">
        <v>114</v>
      </c>
      <c r="C156" s="120"/>
      <c r="D156" s="85"/>
      <c r="E156" s="381"/>
      <c r="F156" s="87"/>
      <c r="G156" s="31"/>
      <c r="H156" s="87"/>
      <c r="I156" s="87"/>
      <c r="J156" s="87"/>
      <c r="K156" s="87"/>
      <c r="L156" s="31"/>
      <c r="M156" s="87"/>
      <c r="N156" s="87"/>
      <c r="O156" s="87"/>
      <c r="P156" s="87"/>
      <c r="Q156" s="31"/>
      <c r="R156" s="87"/>
      <c r="S156" s="87"/>
      <c r="T156" s="87"/>
      <c r="U156" s="88"/>
      <c r="V156" s="31"/>
      <c r="W156" s="87"/>
      <c r="X156" s="87"/>
      <c r="Y156" s="87"/>
      <c r="Z156" s="190"/>
      <c r="AA156" s="27"/>
      <c r="AB156" s="314"/>
    </row>
    <row r="157" spans="1:28" ht="34.5" hidden="1">
      <c r="A157" s="321"/>
      <c r="B157" s="121" t="s">
        <v>115</v>
      </c>
      <c r="C157" s="122" t="s">
        <v>8</v>
      </c>
      <c r="D157" s="85">
        <v>1500</v>
      </c>
      <c r="E157" s="381"/>
      <c r="F157" s="87"/>
      <c r="G157" s="31"/>
      <c r="H157" s="87"/>
      <c r="I157" s="87"/>
      <c r="J157" s="87"/>
      <c r="K157" s="87"/>
      <c r="L157" s="31"/>
      <c r="M157" s="87"/>
      <c r="N157" s="87"/>
      <c r="O157" s="87"/>
      <c r="P157" s="87"/>
      <c r="Q157" s="31"/>
      <c r="R157" s="87"/>
      <c r="S157" s="87"/>
      <c r="T157" s="87"/>
      <c r="U157" s="88"/>
      <c r="V157" s="31"/>
      <c r="W157" s="87"/>
      <c r="X157" s="87"/>
      <c r="Y157" s="87"/>
      <c r="Z157" s="190"/>
      <c r="AA157" s="27"/>
      <c r="AB157" s="314" t="s">
        <v>338</v>
      </c>
    </row>
    <row r="158" spans="1:28" ht="34.5" hidden="1">
      <c r="A158" s="79"/>
      <c r="B158" s="83" t="s">
        <v>116</v>
      </c>
      <c r="C158" s="84" t="s">
        <v>186</v>
      </c>
      <c r="D158" s="105">
        <v>11</v>
      </c>
      <c r="E158" s="381"/>
      <c r="F158" s="105"/>
      <c r="G158" s="85"/>
      <c r="H158" s="85"/>
      <c r="I158" s="85"/>
      <c r="J158" s="85"/>
      <c r="K158" s="87"/>
      <c r="L158" s="85"/>
      <c r="M158" s="85"/>
      <c r="N158" s="85"/>
      <c r="O158" s="85"/>
      <c r="P158" s="87"/>
      <c r="Q158" s="85"/>
      <c r="R158" s="85"/>
      <c r="S158" s="85"/>
      <c r="T158" s="85"/>
      <c r="U158" s="88"/>
      <c r="V158" s="85"/>
      <c r="W158" s="85"/>
      <c r="X158" s="85"/>
      <c r="Y158" s="85"/>
      <c r="Z158" s="190"/>
      <c r="AA158" s="27" t="s">
        <v>311</v>
      </c>
      <c r="AB158" s="314"/>
    </row>
    <row r="159" spans="1:28" ht="18.75" hidden="1">
      <c r="A159" s="321"/>
      <c r="B159" s="83" t="s">
        <v>117</v>
      </c>
      <c r="C159" s="84" t="s">
        <v>186</v>
      </c>
      <c r="D159" s="85">
        <v>4</v>
      </c>
      <c r="E159" s="381"/>
      <c r="F159" s="87"/>
      <c r="G159" s="31"/>
      <c r="H159" s="87"/>
      <c r="I159" s="87"/>
      <c r="J159" s="87"/>
      <c r="K159" s="87"/>
      <c r="L159" s="31"/>
      <c r="M159" s="87"/>
      <c r="N159" s="87"/>
      <c r="O159" s="87"/>
      <c r="P159" s="87"/>
      <c r="Q159" s="31"/>
      <c r="R159" s="87"/>
      <c r="S159" s="87"/>
      <c r="T159" s="87"/>
      <c r="U159" s="88"/>
      <c r="V159" s="31"/>
      <c r="W159" s="87"/>
      <c r="X159" s="87"/>
      <c r="Y159" s="87"/>
      <c r="Z159" s="190"/>
      <c r="AA159" s="27"/>
      <c r="AB159" s="314" t="s">
        <v>338</v>
      </c>
    </row>
    <row r="160" spans="1:28" ht="18.75" hidden="1">
      <c r="A160" s="321"/>
      <c r="B160" s="123" t="s">
        <v>118</v>
      </c>
      <c r="C160" s="84" t="s">
        <v>186</v>
      </c>
      <c r="D160" s="85">
        <v>3</v>
      </c>
      <c r="E160" s="381"/>
      <c r="F160" s="87"/>
      <c r="G160" s="31"/>
      <c r="H160" s="87"/>
      <c r="I160" s="87"/>
      <c r="J160" s="87"/>
      <c r="K160" s="87"/>
      <c r="L160" s="31"/>
      <c r="M160" s="87"/>
      <c r="N160" s="87"/>
      <c r="O160" s="87"/>
      <c r="P160" s="87"/>
      <c r="Q160" s="31"/>
      <c r="R160" s="87"/>
      <c r="S160" s="87"/>
      <c r="T160" s="87"/>
      <c r="U160" s="88"/>
      <c r="V160" s="31"/>
      <c r="W160" s="87"/>
      <c r="X160" s="87"/>
      <c r="Y160" s="87"/>
      <c r="Z160" s="190"/>
      <c r="AA160" s="27"/>
      <c r="AB160" s="314" t="s">
        <v>338</v>
      </c>
    </row>
    <row r="161" spans="1:28" ht="18.75" hidden="1">
      <c r="A161" s="321"/>
      <c r="B161" s="123" t="s">
        <v>119</v>
      </c>
      <c r="C161" s="84" t="s">
        <v>186</v>
      </c>
      <c r="D161" s="85">
        <v>4</v>
      </c>
      <c r="E161" s="381"/>
      <c r="F161" s="87"/>
      <c r="G161" s="31"/>
      <c r="H161" s="87"/>
      <c r="I161" s="87"/>
      <c r="J161" s="87"/>
      <c r="K161" s="87"/>
      <c r="L161" s="31"/>
      <c r="M161" s="87"/>
      <c r="N161" s="87"/>
      <c r="O161" s="87"/>
      <c r="P161" s="87"/>
      <c r="Q161" s="31"/>
      <c r="R161" s="87"/>
      <c r="S161" s="87"/>
      <c r="T161" s="87"/>
      <c r="U161" s="88"/>
      <c r="V161" s="31"/>
      <c r="W161" s="87"/>
      <c r="X161" s="87"/>
      <c r="Y161" s="87"/>
      <c r="Z161" s="190"/>
      <c r="AA161" s="27"/>
      <c r="AB161" s="314" t="s">
        <v>338</v>
      </c>
    </row>
    <row r="162" spans="1:28" ht="34.5">
      <c r="A162" s="79"/>
      <c r="B162" s="80" t="s">
        <v>250</v>
      </c>
      <c r="C162" s="84"/>
      <c r="D162" s="85"/>
      <c r="E162" s="381"/>
      <c r="F162" s="87"/>
      <c r="G162" s="31"/>
      <c r="H162" s="87"/>
      <c r="I162" s="87"/>
      <c r="J162" s="87"/>
      <c r="K162" s="87"/>
      <c r="L162" s="31"/>
      <c r="M162" s="87"/>
      <c r="N162" s="87"/>
      <c r="O162" s="87"/>
      <c r="P162" s="87"/>
      <c r="Q162" s="31"/>
      <c r="R162" s="87"/>
      <c r="S162" s="87"/>
      <c r="T162" s="87"/>
      <c r="U162" s="88"/>
      <c r="V162" s="31"/>
      <c r="W162" s="87"/>
      <c r="X162" s="124"/>
      <c r="Y162" s="124"/>
      <c r="Z162" s="190"/>
      <c r="AA162" s="27"/>
      <c r="AB162" s="314"/>
    </row>
    <row r="163" spans="1:28" ht="18.75">
      <c r="A163" s="79"/>
      <c r="B163" s="83" t="s">
        <v>120</v>
      </c>
      <c r="C163" s="84" t="s">
        <v>162</v>
      </c>
      <c r="D163" s="85">
        <f aca="true" t="shared" si="20" ref="D163:Y164">SUM(D165+D167)</f>
        <v>300</v>
      </c>
      <c r="E163" s="355">
        <f t="shared" si="9"/>
        <v>879</v>
      </c>
      <c r="F163" s="267">
        <f t="shared" si="20"/>
        <v>41</v>
      </c>
      <c r="G163" s="267">
        <f t="shared" si="20"/>
        <v>172</v>
      </c>
      <c r="H163" s="267">
        <f t="shared" si="20"/>
        <v>65</v>
      </c>
      <c r="I163" s="267">
        <f t="shared" si="20"/>
        <v>1</v>
      </c>
      <c r="J163" s="267">
        <f t="shared" si="20"/>
        <v>106</v>
      </c>
      <c r="K163" s="267">
        <f t="shared" si="20"/>
        <v>104</v>
      </c>
      <c r="L163" s="267">
        <f t="shared" si="20"/>
        <v>287</v>
      </c>
      <c r="M163" s="267">
        <f t="shared" si="20"/>
        <v>106</v>
      </c>
      <c r="N163" s="267">
        <f t="shared" si="20"/>
        <v>123</v>
      </c>
      <c r="O163" s="267">
        <f t="shared" si="20"/>
        <v>58</v>
      </c>
      <c r="P163" s="267">
        <f t="shared" si="20"/>
        <v>45</v>
      </c>
      <c r="Q163" s="267">
        <f t="shared" si="20"/>
        <v>166</v>
      </c>
      <c r="R163" s="267">
        <f t="shared" si="20"/>
        <v>72</v>
      </c>
      <c r="S163" s="267">
        <f t="shared" si="20"/>
        <v>33</v>
      </c>
      <c r="T163" s="267">
        <f t="shared" si="20"/>
        <v>61</v>
      </c>
      <c r="U163" s="369">
        <f t="shared" si="20"/>
        <v>110</v>
      </c>
      <c r="V163" s="267">
        <f t="shared" si="20"/>
        <v>254</v>
      </c>
      <c r="W163" s="267">
        <f t="shared" si="20"/>
        <v>117</v>
      </c>
      <c r="X163" s="267">
        <f t="shared" si="20"/>
        <v>80</v>
      </c>
      <c r="Y163" s="267">
        <f t="shared" si="20"/>
        <v>57</v>
      </c>
      <c r="Z163" s="190"/>
      <c r="AA163" s="27" t="s">
        <v>312</v>
      </c>
      <c r="AB163" s="314"/>
    </row>
    <row r="164" spans="1:28" ht="18.75">
      <c r="A164" s="79"/>
      <c r="B164" s="83"/>
      <c r="C164" s="84" t="s">
        <v>8</v>
      </c>
      <c r="D164" s="85">
        <f t="shared" si="20"/>
        <v>2500</v>
      </c>
      <c r="E164" s="355">
        <f t="shared" si="9"/>
        <v>4639</v>
      </c>
      <c r="F164" s="267">
        <f t="shared" si="20"/>
        <v>215</v>
      </c>
      <c r="G164" s="267">
        <f t="shared" si="20"/>
        <v>285</v>
      </c>
      <c r="H164" s="267">
        <f t="shared" si="20"/>
        <v>92</v>
      </c>
      <c r="I164" s="267">
        <f t="shared" si="20"/>
        <v>14</v>
      </c>
      <c r="J164" s="267">
        <f t="shared" si="20"/>
        <v>179</v>
      </c>
      <c r="K164" s="267">
        <f t="shared" si="20"/>
        <v>340</v>
      </c>
      <c r="L164" s="267">
        <f t="shared" si="20"/>
        <v>649</v>
      </c>
      <c r="M164" s="267">
        <f t="shared" si="20"/>
        <v>106</v>
      </c>
      <c r="N164" s="267">
        <f t="shared" si="20"/>
        <v>375</v>
      </c>
      <c r="O164" s="267">
        <f t="shared" si="20"/>
        <v>168</v>
      </c>
      <c r="P164" s="267">
        <f t="shared" si="20"/>
        <v>1600</v>
      </c>
      <c r="Q164" s="267">
        <f t="shared" si="20"/>
        <v>2477</v>
      </c>
      <c r="R164" s="267">
        <f t="shared" si="20"/>
        <v>683</v>
      </c>
      <c r="S164" s="267">
        <f t="shared" si="20"/>
        <v>273</v>
      </c>
      <c r="T164" s="267">
        <f t="shared" si="20"/>
        <v>1521</v>
      </c>
      <c r="U164" s="369">
        <f t="shared" si="20"/>
        <v>345</v>
      </c>
      <c r="V164" s="267">
        <f t="shared" si="20"/>
        <v>1228</v>
      </c>
      <c r="W164" s="267">
        <f t="shared" si="20"/>
        <v>983</v>
      </c>
      <c r="X164" s="267">
        <f t="shared" si="20"/>
        <v>80</v>
      </c>
      <c r="Y164" s="267">
        <f t="shared" si="20"/>
        <v>165</v>
      </c>
      <c r="Z164" s="190"/>
      <c r="AA164" s="27" t="s">
        <v>313</v>
      </c>
      <c r="AB164" s="314"/>
    </row>
    <row r="165" spans="1:28" ht="78" customHeight="1">
      <c r="A165" s="327"/>
      <c r="B165" s="83" t="s">
        <v>273</v>
      </c>
      <c r="C165" s="84" t="s">
        <v>162</v>
      </c>
      <c r="D165" s="85">
        <v>15</v>
      </c>
      <c r="E165" s="355">
        <f t="shared" si="9"/>
        <v>17</v>
      </c>
      <c r="F165" s="358">
        <v>1</v>
      </c>
      <c r="G165" s="270">
        <f aca="true" t="shared" si="21" ref="G165:G176">SUM(H165:J165)</f>
        <v>3</v>
      </c>
      <c r="H165" s="343">
        <f>SUM('[1]oct'!H165)</f>
        <v>0</v>
      </c>
      <c r="I165" s="343">
        <f>SUM('[26]nov'!I165)</f>
        <v>1</v>
      </c>
      <c r="J165" s="343">
        <f>SUM('[27]dec'!J165)</f>
        <v>2</v>
      </c>
      <c r="K165" s="358">
        <v>4</v>
      </c>
      <c r="L165" s="270">
        <f aca="true" t="shared" si="22" ref="L165:L176">SUM(M165:O165)</f>
        <v>2</v>
      </c>
      <c r="M165" s="343">
        <f>SUM('[28]jan'!M165)</f>
        <v>0</v>
      </c>
      <c r="N165" s="343">
        <f>SUM('[29]feb'!N165)</f>
        <v>1</v>
      </c>
      <c r="O165" s="343">
        <f>SUM('[30]march'!O165)</f>
        <v>1</v>
      </c>
      <c r="P165" s="358">
        <v>5</v>
      </c>
      <c r="Q165" s="270">
        <f aca="true" t="shared" si="23" ref="Q165:Q176">SUM(R165:T165)</f>
        <v>9</v>
      </c>
      <c r="R165" s="343">
        <f>SUM('[31]april'!R165)</f>
        <v>0</v>
      </c>
      <c r="S165" s="343">
        <f>SUM('[32]may'!S165)</f>
        <v>0</v>
      </c>
      <c r="T165" s="343">
        <f>SUM('[33]june'!T165)</f>
        <v>9</v>
      </c>
      <c r="U165" s="363">
        <v>5</v>
      </c>
      <c r="V165" s="270">
        <f aca="true" t="shared" si="24" ref="V165:V176">SUM(W165:Y165)</f>
        <v>3</v>
      </c>
      <c r="W165" s="343">
        <f>SUM('[34]july'!W165)</f>
        <v>3</v>
      </c>
      <c r="X165" s="343">
        <f>SUM('[36]auq'!X165)</f>
        <v>0</v>
      </c>
      <c r="Y165" s="343">
        <f>SUM('[35]sep'!Y165)</f>
        <v>0</v>
      </c>
      <c r="Z165" s="190"/>
      <c r="AA165" s="27"/>
      <c r="AB165" s="314" t="s">
        <v>340</v>
      </c>
    </row>
    <row r="166" spans="1:28" ht="18.75">
      <c r="A166" s="327"/>
      <c r="B166" s="83"/>
      <c r="C166" s="84" t="s">
        <v>8</v>
      </c>
      <c r="D166" s="85">
        <v>1500</v>
      </c>
      <c r="E166" s="355">
        <f t="shared" si="9"/>
        <v>2396</v>
      </c>
      <c r="F166" s="358">
        <v>15</v>
      </c>
      <c r="G166" s="270">
        <f t="shared" si="21"/>
        <v>24</v>
      </c>
      <c r="H166" s="343">
        <f>SUM('[1]oct'!H166)</f>
        <v>0</v>
      </c>
      <c r="I166" s="343">
        <f>SUM('[26]nov'!I166)</f>
        <v>14</v>
      </c>
      <c r="J166" s="343">
        <f>SUM('[27]dec'!J166)</f>
        <v>10</v>
      </c>
      <c r="K166" s="358">
        <v>40</v>
      </c>
      <c r="L166" s="270">
        <f t="shared" si="22"/>
        <v>34</v>
      </c>
      <c r="M166" s="343">
        <f>SUM('[28]jan'!M166)</f>
        <v>0</v>
      </c>
      <c r="N166" s="343">
        <f>SUM('[29]feb'!N166)</f>
        <v>4</v>
      </c>
      <c r="O166" s="343">
        <f>SUM('[30]march'!O166)</f>
        <v>30</v>
      </c>
      <c r="P166" s="358">
        <v>1400</v>
      </c>
      <c r="Q166" s="270">
        <f t="shared" si="23"/>
        <v>1469</v>
      </c>
      <c r="R166" s="343">
        <f>SUM('[31]april'!R166)</f>
        <v>0</v>
      </c>
      <c r="S166" s="343">
        <f>SUM('[32]may'!S166)</f>
        <v>0</v>
      </c>
      <c r="T166" s="343">
        <f>SUM('[33]june'!T166)</f>
        <v>1469</v>
      </c>
      <c r="U166" s="363">
        <v>45</v>
      </c>
      <c r="V166" s="270">
        <f t="shared" si="24"/>
        <v>869</v>
      </c>
      <c r="W166" s="343">
        <f>SUM('[34]july'!W166)</f>
        <v>869</v>
      </c>
      <c r="X166" s="343">
        <f>SUM('[36]auq'!X166)</f>
        <v>0</v>
      </c>
      <c r="Y166" s="343">
        <f>SUM('[35]sep'!Y166)</f>
        <v>0</v>
      </c>
      <c r="Z166" s="190"/>
      <c r="AA166" s="27"/>
      <c r="AB166" s="314" t="s">
        <v>340</v>
      </c>
    </row>
    <row r="167" spans="1:28" ht="51.75">
      <c r="A167" s="327"/>
      <c r="B167" s="83" t="s">
        <v>274</v>
      </c>
      <c r="C167" s="84" t="s">
        <v>162</v>
      </c>
      <c r="D167" s="85">
        <v>285</v>
      </c>
      <c r="E167" s="355">
        <f t="shared" si="9"/>
        <v>862</v>
      </c>
      <c r="F167" s="358">
        <v>40</v>
      </c>
      <c r="G167" s="270">
        <f t="shared" si="21"/>
        <v>169</v>
      </c>
      <c r="H167" s="343">
        <f>SUM('[1]oct'!H167)</f>
        <v>65</v>
      </c>
      <c r="I167" s="343">
        <f>SUM('[26]nov'!I167)</f>
        <v>0</v>
      </c>
      <c r="J167" s="343">
        <f>SUM('[27]dec'!J167)</f>
        <v>104</v>
      </c>
      <c r="K167" s="358">
        <v>100</v>
      </c>
      <c r="L167" s="270">
        <f t="shared" si="22"/>
        <v>285</v>
      </c>
      <c r="M167" s="343">
        <f>SUM('[28]jan'!M167)</f>
        <v>106</v>
      </c>
      <c r="N167" s="343">
        <f>SUM('[29]feb'!N167)</f>
        <v>122</v>
      </c>
      <c r="O167" s="343">
        <f>SUM('[30]march'!O167)</f>
        <v>57</v>
      </c>
      <c r="P167" s="358">
        <v>40</v>
      </c>
      <c r="Q167" s="270">
        <f t="shared" si="23"/>
        <v>157</v>
      </c>
      <c r="R167" s="343">
        <f>SUM('[31]april'!R167)</f>
        <v>72</v>
      </c>
      <c r="S167" s="343">
        <f>SUM('[32]may'!S167)</f>
        <v>33</v>
      </c>
      <c r="T167" s="343">
        <f>SUM('[33]june'!T167)</f>
        <v>52</v>
      </c>
      <c r="U167" s="363">
        <v>105</v>
      </c>
      <c r="V167" s="270">
        <f t="shared" si="24"/>
        <v>251</v>
      </c>
      <c r="W167" s="343">
        <f>SUM('[34]july'!W167)</f>
        <v>114</v>
      </c>
      <c r="X167" s="343">
        <f>SUM('[36]auq'!X167)</f>
        <v>80</v>
      </c>
      <c r="Y167" s="343">
        <f>SUM('[35]sep'!Y167)</f>
        <v>57</v>
      </c>
      <c r="Z167" s="190"/>
      <c r="AA167" s="27"/>
      <c r="AB167" s="314" t="s">
        <v>340</v>
      </c>
    </row>
    <row r="168" spans="1:28" ht="18.75">
      <c r="A168" s="327"/>
      <c r="B168" s="83"/>
      <c r="C168" s="84" t="s">
        <v>8</v>
      </c>
      <c r="D168" s="85">
        <v>1000</v>
      </c>
      <c r="E168" s="355">
        <f t="shared" si="9"/>
        <v>2243</v>
      </c>
      <c r="F168" s="358">
        <v>200</v>
      </c>
      <c r="G168" s="270">
        <f t="shared" si="21"/>
        <v>261</v>
      </c>
      <c r="H168" s="343">
        <f>SUM('[1]oct'!H168)</f>
        <v>92</v>
      </c>
      <c r="I168" s="343">
        <f>SUM('[26]nov'!I168)</f>
        <v>0</v>
      </c>
      <c r="J168" s="343">
        <f>SUM('[27]dec'!J168)</f>
        <v>169</v>
      </c>
      <c r="K168" s="358">
        <v>300</v>
      </c>
      <c r="L168" s="270">
        <f t="shared" si="22"/>
        <v>615</v>
      </c>
      <c r="M168" s="343">
        <f>SUM('[28]jan'!M168)</f>
        <v>106</v>
      </c>
      <c r="N168" s="343">
        <f>SUM('[29]feb'!N168)</f>
        <v>371</v>
      </c>
      <c r="O168" s="343">
        <f>SUM('[30]march'!O168)</f>
        <v>138</v>
      </c>
      <c r="P168" s="358">
        <v>200</v>
      </c>
      <c r="Q168" s="270">
        <f t="shared" si="23"/>
        <v>1008</v>
      </c>
      <c r="R168" s="343">
        <f>SUM('[31]april'!R168)</f>
        <v>683</v>
      </c>
      <c r="S168" s="343">
        <f>SUM('[32]may'!S168)</f>
        <v>273</v>
      </c>
      <c r="T168" s="343">
        <f>SUM('[33]june'!T168)</f>
        <v>52</v>
      </c>
      <c r="U168" s="363">
        <v>300</v>
      </c>
      <c r="V168" s="270">
        <f t="shared" si="24"/>
        <v>359</v>
      </c>
      <c r="W168" s="343">
        <f>SUM('[34]july'!W168)</f>
        <v>114</v>
      </c>
      <c r="X168" s="343">
        <f>SUM('[36]auq'!X168)</f>
        <v>80</v>
      </c>
      <c r="Y168" s="343">
        <f>SUM('[35]sep'!Y168)</f>
        <v>165</v>
      </c>
      <c r="Z168" s="190"/>
      <c r="AA168" s="27"/>
      <c r="AB168" s="314" t="s">
        <v>340</v>
      </c>
    </row>
    <row r="169" spans="1:28" ht="18.75">
      <c r="A169" s="79"/>
      <c r="B169" s="83" t="s">
        <v>121</v>
      </c>
      <c r="C169" s="84"/>
      <c r="D169" s="85"/>
      <c r="E169" s="381"/>
      <c r="F169" s="87"/>
      <c r="G169" s="31"/>
      <c r="H169" s="87"/>
      <c r="I169" s="87"/>
      <c r="J169" s="87"/>
      <c r="K169" s="87"/>
      <c r="L169" s="31"/>
      <c r="M169" s="87"/>
      <c r="N169" s="87"/>
      <c r="O169" s="87"/>
      <c r="P169" s="87"/>
      <c r="Q169" s="31"/>
      <c r="R169" s="87"/>
      <c r="S169" s="87"/>
      <c r="T169" s="87"/>
      <c r="U169" s="88"/>
      <c r="V169" s="31"/>
      <c r="W169" s="87"/>
      <c r="X169" s="87"/>
      <c r="Y169" s="87"/>
      <c r="Z169" s="190"/>
      <c r="AA169" s="27"/>
      <c r="AB169" s="314"/>
    </row>
    <row r="170" spans="1:28" ht="18.75">
      <c r="A170" s="79"/>
      <c r="B170" s="83" t="s">
        <v>122</v>
      </c>
      <c r="C170" s="84" t="s">
        <v>186</v>
      </c>
      <c r="D170" s="85">
        <v>1</v>
      </c>
      <c r="E170" s="355">
        <f t="shared" si="9"/>
        <v>2</v>
      </c>
      <c r="F170" s="270">
        <f>SUM(F171)</f>
        <v>0</v>
      </c>
      <c r="G170" s="270">
        <f>SUM(G171)</f>
        <v>0</v>
      </c>
      <c r="H170" s="270">
        <f>SUM(H171)</f>
        <v>0</v>
      </c>
      <c r="I170" s="270">
        <f>SUM(I171)</f>
        <v>0</v>
      </c>
      <c r="J170" s="270">
        <f>SUM(J171)</f>
        <v>0</v>
      </c>
      <c r="K170" s="358">
        <v>0</v>
      </c>
      <c r="L170" s="270">
        <f>SUM(L171)</f>
        <v>0</v>
      </c>
      <c r="M170" s="270">
        <f>SUM(M171)</f>
        <v>0</v>
      </c>
      <c r="N170" s="270">
        <f>SUM(N171)</f>
        <v>0</v>
      </c>
      <c r="O170" s="270">
        <f>SUM(O171)</f>
        <v>0</v>
      </c>
      <c r="P170" s="358">
        <v>1</v>
      </c>
      <c r="Q170" s="270">
        <f>SUM(Q171)</f>
        <v>1</v>
      </c>
      <c r="R170" s="270">
        <f>SUM(R171)</f>
        <v>0</v>
      </c>
      <c r="S170" s="270">
        <f>SUM(S171)</f>
        <v>0</v>
      </c>
      <c r="T170" s="270">
        <f>SUM(T171)</f>
        <v>1</v>
      </c>
      <c r="U170" s="363">
        <v>0</v>
      </c>
      <c r="V170" s="270">
        <f>SUM(V171)</f>
        <v>1</v>
      </c>
      <c r="W170" s="270">
        <f>SUM(W171)</f>
        <v>0</v>
      </c>
      <c r="X170" s="270">
        <f>SUM(X171)</f>
        <v>0</v>
      </c>
      <c r="Y170" s="270">
        <f>SUM(Y171)</f>
        <v>1</v>
      </c>
      <c r="Z170" s="190"/>
      <c r="AA170" s="27" t="s">
        <v>314</v>
      </c>
      <c r="AB170" s="314"/>
    </row>
    <row r="171" spans="1:28" ht="18.75">
      <c r="A171" s="327"/>
      <c r="B171" s="83" t="s">
        <v>123</v>
      </c>
      <c r="C171" s="84" t="s">
        <v>186</v>
      </c>
      <c r="D171" s="85">
        <v>1</v>
      </c>
      <c r="E171" s="355">
        <f t="shared" si="9"/>
        <v>2</v>
      </c>
      <c r="F171" s="358">
        <v>0</v>
      </c>
      <c r="G171" s="270">
        <f>SUM(H171:J171)</f>
        <v>0</v>
      </c>
      <c r="H171" s="343">
        <f>SUM('[1]oct'!H171)</f>
        <v>0</v>
      </c>
      <c r="I171" s="343">
        <f>SUM('[26]nov'!I171)</f>
        <v>0</v>
      </c>
      <c r="J171" s="343">
        <f>SUM('[27]dec'!J171)</f>
        <v>0</v>
      </c>
      <c r="K171" s="358">
        <v>0</v>
      </c>
      <c r="L171" s="270">
        <f>SUM(M171:O171)</f>
        <v>0</v>
      </c>
      <c r="M171" s="343">
        <f>SUM('[28]jan'!M171)</f>
        <v>0</v>
      </c>
      <c r="N171" s="343">
        <f>SUM('[29]feb'!N171)</f>
        <v>0</v>
      </c>
      <c r="O171" s="343">
        <f>SUM('[30]march'!O171)</f>
        <v>0</v>
      </c>
      <c r="P171" s="358">
        <v>1</v>
      </c>
      <c r="Q171" s="270">
        <f>SUM(R171:T171)</f>
        <v>1</v>
      </c>
      <c r="R171" s="343">
        <f>SUM('[31]april'!R171)</f>
        <v>0</v>
      </c>
      <c r="S171" s="343">
        <f>SUM('[32]may'!S171)</f>
        <v>0</v>
      </c>
      <c r="T171" s="343">
        <f>SUM('[33]june'!T171)</f>
        <v>1</v>
      </c>
      <c r="U171" s="363">
        <v>0</v>
      </c>
      <c r="V171" s="270">
        <f>SUM(W171:Y171)</f>
        <v>1</v>
      </c>
      <c r="W171" s="343">
        <f>SUM('[34]july'!W171)</f>
        <v>0</v>
      </c>
      <c r="X171" s="343">
        <f>SUM('[36]auq'!X171)</f>
        <v>0</v>
      </c>
      <c r="Y171" s="343">
        <f>SUM('[35]sep'!Y171)</f>
        <v>1</v>
      </c>
      <c r="Z171" s="190"/>
      <c r="AA171" s="27"/>
      <c r="AB171" s="314" t="s">
        <v>340</v>
      </c>
    </row>
    <row r="172" spans="1:28" ht="18.75">
      <c r="A172" s="79"/>
      <c r="B172" s="83" t="s">
        <v>125</v>
      </c>
      <c r="C172" s="84" t="s">
        <v>162</v>
      </c>
      <c r="D172" s="85">
        <f>SUM(D174+D175+D176+D178)</f>
        <v>81</v>
      </c>
      <c r="E172" s="355">
        <f t="shared" si="9"/>
        <v>152</v>
      </c>
      <c r="F172" s="267">
        <f aca="true" t="shared" si="25" ref="F172:Y172">SUM(F174+F175+F176+F178)</f>
        <v>12</v>
      </c>
      <c r="G172" s="267">
        <f t="shared" si="25"/>
        <v>22</v>
      </c>
      <c r="H172" s="267">
        <f t="shared" si="25"/>
        <v>4</v>
      </c>
      <c r="I172" s="267">
        <f t="shared" si="25"/>
        <v>3</v>
      </c>
      <c r="J172" s="267">
        <f t="shared" si="25"/>
        <v>15</v>
      </c>
      <c r="K172" s="267">
        <f t="shared" si="25"/>
        <v>20</v>
      </c>
      <c r="L172" s="267">
        <f t="shared" si="25"/>
        <v>51</v>
      </c>
      <c r="M172" s="267">
        <f t="shared" si="25"/>
        <v>17</v>
      </c>
      <c r="N172" s="267">
        <f t="shared" si="25"/>
        <v>18</v>
      </c>
      <c r="O172" s="267">
        <f t="shared" si="25"/>
        <v>16</v>
      </c>
      <c r="P172" s="267">
        <f t="shared" si="25"/>
        <v>26</v>
      </c>
      <c r="Q172" s="267">
        <f t="shared" si="25"/>
        <v>28</v>
      </c>
      <c r="R172" s="267">
        <f t="shared" si="25"/>
        <v>9</v>
      </c>
      <c r="S172" s="267">
        <f t="shared" si="25"/>
        <v>11</v>
      </c>
      <c r="T172" s="267">
        <f t="shared" si="25"/>
        <v>8</v>
      </c>
      <c r="U172" s="369">
        <f t="shared" si="25"/>
        <v>19</v>
      </c>
      <c r="V172" s="267">
        <f t="shared" si="25"/>
        <v>51</v>
      </c>
      <c r="W172" s="267">
        <f t="shared" si="25"/>
        <v>20</v>
      </c>
      <c r="X172" s="267">
        <f t="shared" si="25"/>
        <v>10</v>
      </c>
      <c r="Y172" s="267">
        <f t="shared" si="25"/>
        <v>21</v>
      </c>
      <c r="Z172" s="190"/>
      <c r="AA172" s="27" t="s">
        <v>315</v>
      </c>
      <c r="AB172" s="314"/>
    </row>
    <row r="173" spans="1:28" ht="18.75">
      <c r="A173" s="93"/>
      <c r="B173" s="125"/>
      <c r="C173" s="126" t="s">
        <v>8</v>
      </c>
      <c r="D173" s="85">
        <v>400</v>
      </c>
      <c r="E173" s="355">
        <f t="shared" si="9"/>
        <v>0</v>
      </c>
      <c r="F173" s="270">
        <f>SUM(F177)</f>
        <v>0</v>
      </c>
      <c r="G173" s="270">
        <f>SUM(G177)</f>
        <v>0</v>
      </c>
      <c r="H173" s="270">
        <f>SUM(H177)</f>
        <v>0</v>
      </c>
      <c r="I173" s="270">
        <f>SUM(I177)</f>
        <v>0</v>
      </c>
      <c r="J173" s="270">
        <f>SUM(J177)</f>
        <v>0</v>
      </c>
      <c r="K173" s="358">
        <v>100</v>
      </c>
      <c r="L173" s="270">
        <f>SUM(L177)</f>
        <v>0</v>
      </c>
      <c r="M173" s="270">
        <f>SUM(M177)</f>
        <v>0</v>
      </c>
      <c r="N173" s="270">
        <f>SUM(N177)</f>
        <v>0</v>
      </c>
      <c r="O173" s="270">
        <f>SUM(O177)</f>
        <v>0</v>
      </c>
      <c r="P173" s="358">
        <v>150</v>
      </c>
      <c r="Q173" s="270">
        <f>SUM(Q177)</f>
        <v>0</v>
      </c>
      <c r="R173" s="270">
        <f>SUM(R177)</f>
        <v>0</v>
      </c>
      <c r="S173" s="270">
        <f>SUM(S177)</f>
        <v>0</v>
      </c>
      <c r="T173" s="270">
        <f>SUM(T177)</f>
        <v>0</v>
      </c>
      <c r="U173" s="363">
        <v>150</v>
      </c>
      <c r="V173" s="270">
        <f>SUM(W173:Y173)</f>
        <v>0</v>
      </c>
      <c r="W173" s="270">
        <f>SUM(W177)</f>
        <v>0</v>
      </c>
      <c r="X173" s="270">
        <f>SUM(X177)</f>
        <v>0</v>
      </c>
      <c r="Y173" s="270">
        <f>SUM(Y177)</f>
        <v>0</v>
      </c>
      <c r="Z173" s="190"/>
      <c r="AA173" s="27" t="s">
        <v>316</v>
      </c>
      <c r="AB173" s="314"/>
    </row>
    <row r="174" spans="1:28" ht="18.75">
      <c r="A174" s="329"/>
      <c r="B174" s="127" t="s">
        <v>126</v>
      </c>
      <c r="C174" s="128" t="s">
        <v>162</v>
      </c>
      <c r="D174" s="129">
        <v>11</v>
      </c>
      <c r="E174" s="355">
        <f t="shared" si="9"/>
        <v>11</v>
      </c>
      <c r="F174" s="368">
        <v>2</v>
      </c>
      <c r="G174" s="270">
        <f t="shared" si="21"/>
        <v>2</v>
      </c>
      <c r="H174" s="343">
        <f>SUM('[2]oct'!H174)</f>
        <v>1</v>
      </c>
      <c r="I174" s="343">
        <f>SUM('[3]nov'!I174)</f>
        <v>0</v>
      </c>
      <c r="J174" s="343">
        <f>SUM('[4]dec'!J174)</f>
        <v>1</v>
      </c>
      <c r="K174" s="368">
        <v>3</v>
      </c>
      <c r="L174" s="270">
        <f t="shared" si="22"/>
        <v>3</v>
      </c>
      <c r="M174" s="343">
        <f>SUM('[5]jan'!M174)</f>
        <v>1</v>
      </c>
      <c r="N174" s="343">
        <f>SUM('[6]feb'!N174)</f>
        <v>1</v>
      </c>
      <c r="O174" s="343">
        <f>SUM('[7]march'!O174)</f>
        <v>1</v>
      </c>
      <c r="P174" s="368">
        <v>3</v>
      </c>
      <c r="Q174" s="270">
        <f t="shared" si="23"/>
        <v>3</v>
      </c>
      <c r="R174" s="343">
        <f>SUM('[8]april'!R174)</f>
        <v>0</v>
      </c>
      <c r="S174" s="343">
        <f>SUM('[9]may'!S174)</f>
        <v>2</v>
      </c>
      <c r="T174" s="343">
        <f>SUM('[10]june'!T174)</f>
        <v>1</v>
      </c>
      <c r="U174" s="370">
        <v>3</v>
      </c>
      <c r="V174" s="270">
        <f t="shared" si="24"/>
        <v>3</v>
      </c>
      <c r="W174" s="343">
        <f>SUM('[11]july'!W174)</f>
        <v>1</v>
      </c>
      <c r="X174" s="343">
        <f>SUM('[12]aug'!X174)</f>
        <v>1</v>
      </c>
      <c r="Y174" s="343">
        <f>SUM('[13]sep'!Y174)</f>
        <v>1</v>
      </c>
      <c r="Z174" s="190"/>
      <c r="AA174" s="27"/>
      <c r="AB174" s="314" t="s">
        <v>336</v>
      </c>
    </row>
    <row r="175" spans="1:28" ht="34.5">
      <c r="A175" s="327"/>
      <c r="B175" s="98" t="s">
        <v>264</v>
      </c>
      <c r="C175" s="107" t="s">
        <v>162</v>
      </c>
      <c r="D175" s="99">
        <v>18</v>
      </c>
      <c r="E175" s="355">
        <f t="shared" si="9"/>
        <v>26</v>
      </c>
      <c r="F175" s="359">
        <v>4</v>
      </c>
      <c r="G175" s="270">
        <f t="shared" si="21"/>
        <v>6</v>
      </c>
      <c r="H175" s="344">
        <f>SUM('[14]oct'!H175)</f>
        <v>1</v>
      </c>
      <c r="I175" s="344">
        <f>SUM('[15]nov'!I175)</f>
        <v>1</v>
      </c>
      <c r="J175" s="344">
        <f>SUM('[16]dec'!J175)</f>
        <v>4</v>
      </c>
      <c r="K175" s="359">
        <v>5</v>
      </c>
      <c r="L175" s="270">
        <f t="shared" si="22"/>
        <v>8</v>
      </c>
      <c r="M175" s="344">
        <f>SUM('[17]jan'!M175)</f>
        <v>1</v>
      </c>
      <c r="N175" s="344">
        <f>SUM('[18]feb'!N175)</f>
        <v>2</v>
      </c>
      <c r="O175" s="344">
        <f>SUM('[19]march'!O175)</f>
        <v>5</v>
      </c>
      <c r="P175" s="359">
        <v>5</v>
      </c>
      <c r="Q175" s="270">
        <f t="shared" si="23"/>
        <v>7</v>
      </c>
      <c r="R175" s="344">
        <f>SUM('[20]april'!R175)</f>
        <v>1</v>
      </c>
      <c r="S175" s="344">
        <f>SUM('[21]may'!S175)</f>
        <v>3</v>
      </c>
      <c r="T175" s="344">
        <f>SUM('[22]june'!T175)</f>
        <v>3</v>
      </c>
      <c r="U175" s="365">
        <v>4</v>
      </c>
      <c r="V175" s="270">
        <f t="shared" si="24"/>
        <v>5</v>
      </c>
      <c r="W175" s="344">
        <f>SUM('[23]july'!W175)</f>
        <v>2</v>
      </c>
      <c r="X175" s="344">
        <f>SUM('[24]aug'!X175)</f>
        <v>1</v>
      </c>
      <c r="Y175" s="344">
        <f>SUM('[25]sep'!Y175)</f>
        <v>2</v>
      </c>
      <c r="Z175" s="190"/>
      <c r="AA175" s="27"/>
      <c r="AB175" s="314" t="s">
        <v>337</v>
      </c>
    </row>
    <row r="176" spans="1:28" ht="51.75">
      <c r="A176" s="327"/>
      <c r="B176" s="83" t="s">
        <v>258</v>
      </c>
      <c r="C176" s="84" t="s">
        <v>162</v>
      </c>
      <c r="D176" s="85">
        <v>48</v>
      </c>
      <c r="E176" s="355">
        <f t="shared" si="9"/>
        <v>115</v>
      </c>
      <c r="F176" s="358">
        <v>6</v>
      </c>
      <c r="G176" s="270">
        <f t="shared" si="21"/>
        <v>14</v>
      </c>
      <c r="H176" s="343">
        <f>SUM('[1]oct'!H176)</f>
        <v>2</v>
      </c>
      <c r="I176" s="343">
        <f>SUM('[26]nov'!I176)</f>
        <v>2</v>
      </c>
      <c r="J176" s="343">
        <f>SUM('[27]dec'!J176)</f>
        <v>10</v>
      </c>
      <c r="K176" s="358">
        <v>12</v>
      </c>
      <c r="L176" s="270">
        <f t="shared" si="22"/>
        <v>40</v>
      </c>
      <c r="M176" s="343">
        <f>SUM('[28]jan'!M176)</f>
        <v>15</v>
      </c>
      <c r="N176" s="343">
        <f>SUM('[29]feb'!N176)</f>
        <v>15</v>
      </c>
      <c r="O176" s="343">
        <f>SUM('[30]march'!O176)</f>
        <v>10</v>
      </c>
      <c r="P176" s="358">
        <v>18</v>
      </c>
      <c r="Q176" s="270">
        <f t="shared" si="23"/>
        <v>18</v>
      </c>
      <c r="R176" s="343">
        <f>SUM('[31]april'!R176)</f>
        <v>8</v>
      </c>
      <c r="S176" s="343">
        <f>SUM('[32]may'!S176)</f>
        <v>6</v>
      </c>
      <c r="T176" s="343">
        <f>SUM('[33]june'!T176)</f>
        <v>4</v>
      </c>
      <c r="U176" s="363">
        <v>12</v>
      </c>
      <c r="V176" s="270">
        <f t="shared" si="24"/>
        <v>43</v>
      </c>
      <c r="W176" s="343">
        <f>SUM('[34]july'!W176)</f>
        <v>17</v>
      </c>
      <c r="X176" s="343">
        <f>SUM('[36]auq'!X176)</f>
        <v>8</v>
      </c>
      <c r="Y176" s="343">
        <f>SUM('[35]sep'!Y176)</f>
        <v>18</v>
      </c>
      <c r="Z176" s="190"/>
      <c r="AA176" s="27"/>
      <c r="AB176" s="314" t="s">
        <v>340</v>
      </c>
    </row>
    <row r="177" spans="1:28" ht="18.75">
      <c r="A177" s="321"/>
      <c r="B177" s="83" t="s">
        <v>124</v>
      </c>
      <c r="C177" s="84" t="s">
        <v>8</v>
      </c>
      <c r="D177" s="85">
        <v>400</v>
      </c>
      <c r="E177" s="381"/>
      <c r="F177" s="87"/>
      <c r="G177" s="31"/>
      <c r="H177" s="87"/>
      <c r="I177" s="87"/>
      <c r="J177" s="87"/>
      <c r="K177" s="87"/>
      <c r="L177" s="31"/>
      <c r="M177" s="87"/>
      <c r="N177" s="87"/>
      <c r="O177" s="87"/>
      <c r="P177" s="87"/>
      <c r="Q177" s="31"/>
      <c r="R177" s="87"/>
      <c r="S177" s="87"/>
      <c r="T177" s="87"/>
      <c r="U177" s="88"/>
      <c r="V177" s="31"/>
      <c r="W177" s="87"/>
      <c r="X177" s="87"/>
      <c r="Y177" s="87"/>
      <c r="Z177" s="190"/>
      <c r="AA177" s="27"/>
      <c r="AB177" s="314" t="s">
        <v>338</v>
      </c>
    </row>
    <row r="178" spans="1:28" ht="34.5">
      <c r="A178" s="321"/>
      <c r="B178" s="83" t="s">
        <v>225</v>
      </c>
      <c r="C178" s="84" t="s">
        <v>162</v>
      </c>
      <c r="D178" s="85">
        <v>4</v>
      </c>
      <c r="E178" s="381"/>
      <c r="F178" s="87"/>
      <c r="G178" s="31"/>
      <c r="H178" s="87"/>
      <c r="I178" s="87"/>
      <c r="J178" s="87"/>
      <c r="K178" s="87"/>
      <c r="L178" s="31"/>
      <c r="M178" s="87"/>
      <c r="N178" s="87"/>
      <c r="O178" s="87"/>
      <c r="P178" s="87"/>
      <c r="Q178" s="31"/>
      <c r="R178" s="87"/>
      <c r="S178" s="87"/>
      <c r="T178" s="87"/>
      <c r="U178" s="88"/>
      <c r="V178" s="31"/>
      <c r="W178" s="87"/>
      <c r="X178" s="87"/>
      <c r="Y178" s="87"/>
      <c r="Z178" s="190"/>
      <c r="AA178" s="27"/>
      <c r="AB178" s="314" t="s">
        <v>338</v>
      </c>
    </row>
    <row r="179" spans="1:28" ht="34.5">
      <c r="A179" s="79"/>
      <c r="B179" s="80" t="s">
        <v>127</v>
      </c>
      <c r="C179" s="104" t="s">
        <v>8</v>
      </c>
      <c r="D179" s="105">
        <v>130</v>
      </c>
      <c r="E179" s="355">
        <f aca="true" t="shared" si="26" ref="E179:E198">SUM(G179,L179,Q179,V179)</f>
        <v>125</v>
      </c>
      <c r="F179" s="360">
        <f>SUM(F180)</f>
        <v>3</v>
      </c>
      <c r="G179" s="267">
        <f>SUM(G180)</f>
        <v>6</v>
      </c>
      <c r="H179" s="267">
        <f>SUM(H180)</f>
        <v>3</v>
      </c>
      <c r="I179" s="267">
        <f>SUM(I180)</f>
        <v>0</v>
      </c>
      <c r="J179" s="267">
        <f>SUM(J180)</f>
        <v>3</v>
      </c>
      <c r="K179" s="360">
        <v>17</v>
      </c>
      <c r="L179" s="267">
        <f>SUM(L180)</f>
        <v>21</v>
      </c>
      <c r="M179" s="267">
        <f>SUM(M180)</f>
        <v>3</v>
      </c>
      <c r="N179" s="267">
        <f>SUM(N180)</f>
        <v>13</v>
      </c>
      <c r="O179" s="267">
        <f>SUM(O180)</f>
        <v>5</v>
      </c>
      <c r="P179" s="360">
        <v>55</v>
      </c>
      <c r="Q179" s="267">
        <f>SUM(Q180)</f>
        <v>34</v>
      </c>
      <c r="R179" s="267">
        <f>SUM(R180)</f>
        <v>13</v>
      </c>
      <c r="S179" s="267">
        <f>SUM(S180)</f>
        <v>12</v>
      </c>
      <c r="T179" s="267">
        <f>SUM(T180)</f>
        <v>9</v>
      </c>
      <c r="U179" s="366">
        <v>55</v>
      </c>
      <c r="V179" s="267">
        <f>SUM(V180)</f>
        <v>64</v>
      </c>
      <c r="W179" s="267">
        <f>SUM(W180)</f>
        <v>40</v>
      </c>
      <c r="X179" s="267">
        <f>SUM(X180)</f>
        <v>9</v>
      </c>
      <c r="Y179" s="267">
        <f>SUM(Y180)</f>
        <v>15</v>
      </c>
      <c r="Z179" s="190"/>
      <c r="AA179" s="27" t="s">
        <v>317</v>
      </c>
      <c r="AB179" s="314"/>
    </row>
    <row r="180" spans="1:28" ht="84.75" customHeight="1">
      <c r="A180" s="327"/>
      <c r="B180" s="119" t="s">
        <v>268</v>
      </c>
      <c r="C180" s="84" t="s">
        <v>8</v>
      </c>
      <c r="D180" s="85">
        <v>130</v>
      </c>
      <c r="E180" s="355">
        <f t="shared" si="26"/>
        <v>125</v>
      </c>
      <c r="F180" s="358">
        <v>3</v>
      </c>
      <c r="G180" s="270">
        <f>SUM(H180:J180)</f>
        <v>6</v>
      </c>
      <c r="H180" s="343">
        <f>SUM('[1]oct'!H180)</f>
        <v>3</v>
      </c>
      <c r="I180" s="343">
        <f>SUM('[26]nov'!I180)</f>
        <v>0</v>
      </c>
      <c r="J180" s="343">
        <f>SUM('[27]dec'!J180)</f>
        <v>3</v>
      </c>
      <c r="K180" s="358">
        <v>17</v>
      </c>
      <c r="L180" s="270">
        <f>SUM(M180:O180)</f>
        <v>21</v>
      </c>
      <c r="M180" s="343">
        <f>SUM('[28]jan'!M180)</f>
        <v>3</v>
      </c>
      <c r="N180" s="343">
        <f>SUM('[29]feb'!N180)</f>
        <v>13</v>
      </c>
      <c r="O180" s="343">
        <f>SUM('[30]march'!O180)</f>
        <v>5</v>
      </c>
      <c r="P180" s="358">
        <v>55</v>
      </c>
      <c r="Q180" s="270">
        <f>SUM(R180:T180)</f>
        <v>34</v>
      </c>
      <c r="R180" s="343">
        <f>SUM('[31]april'!R180)</f>
        <v>13</v>
      </c>
      <c r="S180" s="343">
        <f>SUM('[32]may'!S180)</f>
        <v>12</v>
      </c>
      <c r="T180" s="343">
        <f>SUM('[33]june'!T180)</f>
        <v>9</v>
      </c>
      <c r="U180" s="363">
        <v>55</v>
      </c>
      <c r="V180" s="270">
        <f>SUM(W180:Y180)</f>
        <v>64</v>
      </c>
      <c r="W180" s="343">
        <f>SUM('[34]july'!W180)</f>
        <v>40</v>
      </c>
      <c r="X180" s="343">
        <f>SUM('[36]auq'!X180)</f>
        <v>9</v>
      </c>
      <c r="Y180" s="343">
        <f>SUM('[35]sep'!Y180)</f>
        <v>15</v>
      </c>
      <c r="Z180" s="190"/>
      <c r="AA180" s="27"/>
      <c r="AB180" s="314" t="s">
        <v>340</v>
      </c>
    </row>
    <row r="181" spans="1:28" ht="34.5">
      <c r="A181" s="79"/>
      <c r="B181" s="80" t="s">
        <v>128</v>
      </c>
      <c r="C181" s="104" t="s">
        <v>162</v>
      </c>
      <c r="D181" s="105">
        <f>SUM(D182+D202+D203)</f>
        <v>39</v>
      </c>
      <c r="E181" s="355">
        <f t="shared" si="26"/>
        <v>11</v>
      </c>
      <c r="F181" s="360">
        <f aca="true" t="shared" si="27" ref="F181:Y181">SUM(F182+F202+F203)</f>
        <v>0</v>
      </c>
      <c r="G181" s="267">
        <f t="shared" si="27"/>
        <v>0</v>
      </c>
      <c r="H181" s="267">
        <f t="shared" si="27"/>
        <v>0</v>
      </c>
      <c r="I181" s="267">
        <f t="shared" si="27"/>
        <v>0</v>
      </c>
      <c r="J181" s="267">
        <f t="shared" si="27"/>
        <v>0</v>
      </c>
      <c r="K181" s="360">
        <f t="shared" si="27"/>
        <v>5</v>
      </c>
      <c r="L181" s="267">
        <f t="shared" si="27"/>
        <v>5</v>
      </c>
      <c r="M181" s="267">
        <f t="shared" si="27"/>
        <v>1</v>
      </c>
      <c r="N181" s="267">
        <f t="shared" si="27"/>
        <v>4</v>
      </c>
      <c r="O181" s="267">
        <f t="shared" si="27"/>
        <v>0</v>
      </c>
      <c r="P181" s="360">
        <f t="shared" si="27"/>
        <v>2</v>
      </c>
      <c r="Q181" s="267">
        <f t="shared" si="27"/>
        <v>3</v>
      </c>
      <c r="R181" s="267">
        <f t="shared" si="27"/>
        <v>0</v>
      </c>
      <c r="S181" s="267">
        <f t="shared" si="27"/>
        <v>2</v>
      </c>
      <c r="T181" s="267">
        <f t="shared" si="27"/>
        <v>1</v>
      </c>
      <c r="U181" s="366">
        <f t="shared" si="27"/>
        <v>4</v>
      </c>
      <c r="V181" s="267">
        <f t="shared" si="27"/>
        <v>3</v>
      </c>
      <c r="W181" s="267">
        <f t="shared" si="27"/>
        <v>0</v>
      </c>
      <c r="X181" s="267">
        <f t="shared" si="27"/>
        <v>2</v>
      </c>
      <c r="Y181" s="267">
        <f t="shared" si="27"/>
        <v>1</v>
      </c>
      <c r="Z181" s="190"/>
      <c r="AA181" s="27" t="s">
        <v>318</v>
      </c>
      <c r="AB181" s="314"/>
    </row>
    <row r="182" spans="1:28" ht="51.75">
      <c r="A182" s="79"/>
      <c r="B182" s="80" t="s">
        <v>251</v>
      </c>
      <c r="C182" s="104" t="s">
        <v>162</v>
      </c>
      <c r="D182" s="105">
        <f>SUM(D183+D187+D195)</f>
        <v>34</v>
      </c>
      <c r="E182" s="355">
        <f t="shared" si="26"/>
        <v>11</v>
      </c>
      <c r="F182" s="360">
        <f aca="true" t="shared" si="28" ref="F182:Y182">SUM(F183+F187+F195)</f>
        <v>0</v>
      </c>
      <c r="G182" s="267">
        <f t="shared" si="28"/>
        <v>0</v>
      </c>
      <c r="H182" s="267">
        <f t="shared" si="28"/>
        <v>0</v>
      </c>
      <c r="I182" s="267">
        <f t="shared" si="28"/>
        <v>0</v>
      </c>
      <c r="J182" s="267">
        <f t="shared" si="28"/>
        <v>0</v>
      </c>
      <c r="K182" s="360">
        <f t="shared" si="28"/>
        <v>5</v>
      </c>
      <c r="L182" s="267">
        <f t="shared" si="28"/>
        <v>5</v>
      </c>
      <c r="M182" s="267">
        <f t="shared" si="28"/>
        <v>1</v>
      </c>
      <c r="N182" s="267">
        <f t="shared" si="28"/>
        <v>4</v>
      </c>
      <c r="O182" s="267">
        <f t="shared" si="28"/>
        <v>0</v>
      </c>
      <c r="P182" s="360">
        <f t="shared" si="28"/>
        <v>2</v>
      </c>
      <c r="Q182" s="267">
        <f t="shared" si="28"/>
        <v>3</v>
      </c>
      <c r="R182" s="267">
        <f t="shared" si="28"/>
        <v>0</v>
      </c>
      <c r="S182" s="267">
        <f t="shared" si="28"/>
        <v>2</v>
      </c>
      <c r="T182" s="267">
        <f t="shared" si="28"/>
        <v>1</v>
      </c>
      <c r="U182" s="366">
        <f t="shared" si="28"/>
        <v>4</v>
      </c>
      <c r="V182" s="267">
        <f t="shared" si="28"/>
        <v>3</v>
      </c>
      <c r="W182" s="267">
        <f t="shared" si="28"/>
        <v>0</v>
      </c>
      <c r="X182" s="267">
        <f t="shared" si="28"/>
        <v>2</v>
      </c>
      <c r="Y182" s="267">
        <f t="shared" si="28"/>
        <v>1</v>
      </c>
      <c r="Z182" s="190"/>
      <c r="AA182" s="27" t="s">
        <v>371</v>
      </c>
      <c r="AB182" s="314"/>
    </row>
    <row r="183" spans="1:28" ht="18.75">
      <c r="A183" s="79"/>
      <c r="B183" s="103" t="s">
        <v>203</v>
      </c>
      <c r="C183" s="104" t="s">
        <v>162</v>
      </c>
      <c r="D183" s="105">
        <v>3</v>
      </c>
      <c r="E183" s="381"/>
      <c r="F183" s="105"/>
      <c r="G183" s="85"/>
      <c r="H183" s="85"/>
      <c r="I183" s="85"/>
      <c r="J183" s="85"/>
      <c r="K183" s="105"/>
      <c r="L183" s="85"/>
      <c r="M183" s="85"/>
      <c r="N183" s="85"/>
      <c r="O183" s="85"/>
      <c r="P183" s="105"/>
      <c r="Q183" s="85"/>
      <c r="R183" s="85"/>
      <c r="S183" s="85"/>
      <c r="T183" s="85"/>
      <c r="U183" s="402"/>
      <c r="V183" s="85"/>
      <c r="W183" s="85"/>
      <c r="X183" s="85"/>
      <c r="Y183" s="85"/>
      <c r="Z183" s="190"/>
      <c r="AA183" s="27" t="s">
        <v>319</v>
      </c>
      <c r="AB183" s="314"/>
    </row>
    <row r="184" spans="1:29" ht="34.5">
      <c r="A184" s="318"/>
      <c r="B184" s="83" t="s">
        <v>129</v>
      </c>
      <c r="C184" s="84" t="s">
        <v>162</v>
      </c>
      <c r="D184" s="85">
        <v>1</v>
      </c>
      <c r="E184" s="381"/>
      <c r="F184" s="87"/>
      <c r="G184" s="31"/>
      <c r="H184" s="87"/>
      <c r="I184" s="87"/>
      <c r="J184" s="87"/>
      <c r="K184" s="87"/>
      <c r="L184" s="31"/>
      <c r="M184" s="87"/>
      <c r="N184" s="87"/>
      <c r="O184" s="87"/>
      <c r="P184" s="87"/>
      <c r="Q184" s="31"/>
      <c r="R184" s="87"/>
      <c r="S184" s="87"/>
      <c r="T184" s="87"/>
      <c r="U184" s="88"/>
      <c r="V184" s="31"/>
      <c r="W184" s="87"/>
      <c r="X184" s="87"/>
      <c r="Y184" s="87"/>
      <c r="Z184" s="190"/>
      <c r="AA184" s="27"/>
      <c r="AB184" s="314" t="s">
        <v>330</v>
      </c>
      <c r="AC184" s="3" t="s">
        <v>345</v>
      </c>
    </row>
    <row r="185" spans="1:28" ht="44.25" customHeight="1">
      <c r="A185" s="322"/>
      <c r="B185" s="83" t="s">
        <v>204</v>
      </c>
      <c r="C185" s="84" t="s">
        <v>162</v>
      </c>
      <c r="D185" s="85">
        <v>1</v>
      </c>
      <c r="E185" s="381"/>
      <c r="F185" s="87"/>
      <c r="G185" s="31"/>
      <c r="H185" s="87"/>
      <c r="I185" s="87"/>
      <c r="J185" s="87"/>
      <c r="K185" s="87"/>
      <c r="L185" s="31"/>
      <c r="M185" s="87"/>
      <c r="N185" s="87"/>
      <c r="O185" s="87"/>
      <c r="P185" s="87"/>
      <c r="Q185" s="31"/>
      <c r="R185" s="87"/>
      <c r="S185" s="87"/>
      <c r="T185" s="87"/>
      <c r="U185" s="88"/>
      <c r="V185" s="31"/>
      <c r="W185" s="87"/>
      <c r="X185" s="87"/>
      <c r="Y185" s="87"/>
      <c r="Z185" s="190"/>
      <c r="AA185" s="27"/>
      <c r="AB185" s="314" t="s">
        <v>339</v>
      </c>
    </row>
    <row r="186" spans="1:28" ht="34.5">
      <c r="A186" s="342"/>
      <c r="B186" s="94" t="s">
        <v>205</v>
      </c>
      <c r="C186" s="131" t="s">
        <v>162</v>
      </c>
      <c r="D186" s="96">
        <v>1</v>
      </c>
      <c r="E186" s="381"/>
      <c r="F186" s="132"/>
      <c r="G186" s="31"/>
      <c r="H186" s="132"/>
      <c r="I186" s="132"/>
      <c r="J186" s="132"/>
      <c r="K186" s="132"/>
      <c r="L186" s="31"/>
      <c r="M186" s="132"/>
      <c r="N186" s="132"/>
      <c r="O186" s="132"/>
      <c r="P186" s="132"/>
      <c r="Q186" s="31"/>
      <c r="R186" s="132"/>
      <c r="S186" s="132"/>
      <c r="T186" s="132"/>
      <c r="U186" s="403"/>
      <c r="V186" s="31"/>
      <c r="W186" s="132"/>
      <c r="X186" s="132"/>
      <c r="Y186" s="132"/>
      <c r="Z186" s="190"/>
      <c r="AA186" s="27"/>
      <c r="AB186" s="314" t="s">
        <v>344</v>
      </c>
    </row>
    <row r="187" spans="1:28" ht="34.5">
      <c r="A187" s="97"/>
      <c r="B187" s="116" t="s">
        <v>130</v>
      </c>
      <c r="C187" s="117" t="s">
        <v>162</v>
      </c>
      <c r="D187" s="118">
        <f>SUM(D188:D194)</f>
        <v>17</v>
      </c>
      <c r="E187" s="355">
        <f t="shared" si="26"/>
        <v>8</v>
      </c>
      <c r="F187" s="361">
        <f aca="true" t="shared" si="29" ref="F187:O187">SUM(F188:F194)</f>
        <v>0</v>
      </c>
      <c r="G187" s="269">
        <f t="shared" si="29"/>
        <v>0</v>
      </c>
      <c r="H187" s="269">
        <f t="shared" si="29"/>
        <v>0</v>
      </c>
      <c r="I187" s="269">
        <f t="shared" si="29"/>
        <v>0</v>
      </c>
      <c r="J187" s="269">
        <f t="shared" si="29"/>
        <v>0</v>
      </c>
      <c r="K187" s="361">
        <f t="shared" si="29"/>
        <v>3</v>
      </c>
      <c r="L187" s="269">
        <f t="shared" si="29"/>
        <v>3</v>
      </c>
      <c r="M187" s="269">
        <f t="shared" si="29"/>
        <v>0</v>
      </c>
      <c r="N187" s="269">
        <f t="shared" si="29"/>
        <v>3</v>
      </c>
      <c r="O187" s="269">
        <f t="shared" si="29"/>
        <v>0</v>
      </c>
      <c r="P187" s="361">
        <f aca="true" t="shared" si="30" ref="P187:Y187">SUM(P188:P194)</f>
        <v>2</v>
      </c>
      <c r="Q187" s="269">
        <f t="shared" si="30"/>
        <v>2</v>
      </c>
      <c r="R187" s="269">
        <f t="shared" si="30"/>
        <v>0</v>
      </c>
      <c r="S187" s="269">
        <f t="shared" si="30"/>
        <v>1</v>
      </c>
      <c r="T187" s="269">
        <f t="shared" si="30"/>
        <v>1</v>
      </c>
      <c r="U187" s="367">
        <f t="shared" si="30"/>
        <v>2</v>
      </c>
      <c r="V187" s="269">
        <f t="shared" si="30"/>
        <v>3</v>
      </c>
      <c r="W187" s="269">
        <f t="shared" si="30"/>
        <v>0</v>
      </c>
      <c r="X187" s="269">
        <f t="shared" si="30"/>
        <v>2</v>
      </c>
      <c r="Y187" s="269">
        <f t="shared" si="30"/>
        <v>1</v>
      </c>
      <c r="Z187" s="190"/>
      <c r="AA187" s="27" t="s">
        <v>320</v>
      </c>
      <c r="AB187" s="314"/>
    </row>
    <row r="188" spans="1:29" ht="34.5">
      <c r="A188" s="318"/>
      <c r="B188" s="83" t="s">
        <v>131</v>
      </c>
      <c r="C188" s="84" t="s">
        <v>162</v>
      </c>
      <c r="D188" s="85">
        <v>2</v>
      </c>
      <c r="E188" s="381"/>
      <c r="F188" s="87"/>
      <c r="G188" s="31"/>
      <c r="H188" s="87"/>
      <c r="I188" s="87"/>
      <c r="J188" s="87"/>
      <c r="K188" s="87"/>
      <c r="L188" s="31"/>
      <c r="M188" s="87"/>
      <c r="N188" s="87"/>
      <c r="O188" s="87"/>
      <c r="P188" s="87"/>
      <c r="Q188" s="31"/>
      <c r="R188" s="87"/>
      <c r="S188" s="87"/>
      <c r="T188" s="87"/>
      <c r="U188" s="88"/>
      <c r="V188" s="31"/>
      <c r="W188" s="87"/>
      <c r="X188" s="87"/>
      <c r="Y188" s="87"/>
      <c r="Z188" s="190"/>
      <c r="AA188" s="27"/>
      <c r="AB188" s="314" t="s">
        <v>330</v>
      </c>
      <c r="AC188" s="3" t="s">
        <v>341</v>
      </c>
    </row>
    <row r="189" spans="1:28" ht="18.75">
      <c r="A189" s="322"/>
      <c r="B189" s="83" t="s">
        <v>265</v>
      </c>
      <c r="C189" s="84" t="s">
        <v>162</v>
      </c>
      <c r="D189" s="85">
        <v>3</v>
      </c>
      <c r="E189" s="381"/>
      <c r="F189" s="87"/>
      <c r="G189" s="31"/>
      <c r="H189" s="87"/>
      <c r="I189" s="87"/>
      <c r="J189" s="87"/>
      <c r="K189" s="87"/>
      <c r="L189" s="31"/>
      <c r="M189" s="87"/>
      <c r="N189" s="87"/>
      <c r="O189" s="87"/>
      <c r="P189" s="87"/>
      <c r="Q189" s="31"/>
      <c r="R189" s="87"/>
      <c r="S189" s="87"/>
      <c r="T189" s="87"/>
      <c r="U189" s="88"/>
      <c r="V189" s="31"/>
      <c r="W189" s="87"/>
      <c r="X189" s="87"/>
      <c r="Y189" s="87"/>
      <c r="Z189" s="190"/>
      <c r="AA189" s="27"/>
      <c r="AB189" s="314" t="s">
        <v>334</v>
      </c>
    </row>
    <row r="190" spans="1:28" ht="34.5">
      <c r="A190" s="322"/>
      <c r="B190" s="121" t="s">
        <v>132</v>
      </c>
      <c r="C190" s="122" t="s">
        <v>162</v>
      </c>
      <c r="D190" s="85">
        <v>3</v>
      </c>
      <c r="E190" s="381"/>
      <c r="F190" s="87"/>
      <c r="G190" s="31"/>
      <c r="H190" s="87"/>
      <c r="I190" s="87"/>
      <c r="J190" s="87"/>
      <c r="K190" s="87"/>
      <c r="L190" s="31"/>
      <c r="M190" s="87"/>
      <c r="N190" s="87"/>
      <c r="O190" s="87"/>
      <c r="P190" s="87"/>
      <c r="Q190" s="31"/>
      <c r="R190" s="87"/>
      <c r="S190" s="87"/>
      <c r="T190" s="87"/>
      <c r="U190" s="88"/>
      <c r="V190" s="31"/>
      <c r="W190" s="87"/>
      <c r="X190" s="87"/>
      <c r="Y190" s="87"/>
      <c r="Z190" s="190"/>
      <c r="AA190" s="27"/>
      <c r="AB190" s="314" t="s">
        <v>339</v>
      </c>
    </row>
    <row r="191" spans="1:28" ht="18.75">
      <c r="A191" s="327"/>
      <c r="B191" s="83" t="s">
        <v>133</v>
      </c>
      <c r="C191" s="84" t="s">
        <v>162</v>
      </c>
      <c r="D191" s="85">
        <v>3</v>
      </c>
      <c r="E191" s="355">
        <f t="shared" si="26"/>
        <v>3</v>
      </c>
      <c r="F191" s="358">
        <v>0</v>
      </c>
      <c r="G191" s="270">
        <f>SUM(H191:J191)</f>
        <v>0</v>
      </c>
      <c r="H191" s="343">
        <f>SUM('[1]oct'!H191)</f>
        <v>0</v>
      </c>
      <c r="I191" s="343">
        <f>SUM('[26]nov'!I191)</f>
        <v>0</v>
      </c>
      <c r="J191" s="343">
        <f>SUM('[27]dec'!J191)</f>
        <v>0</v>
      </c>
      <c r="K191" s="358">
        <v>1</v>
      </c>
      <c r="L191" s="270">
        <f>SUM(M191:O191)</f>
        <v>1</v>
      </c>
      <c r="M191" s="343">
        <f>SUM('[28]jan'!M191)</f>
        <v>0</v>
      </c>
      <c r="N191" s="343">
        <f>SUM('[29]feb'!N191)</f>
        <v>1</v>
      </c>
      <c r="O191" s="343">
        <f>SUM('[30]march'!O191)</f>
        <v>0</v>
      </c>
      <c r="P191" s="358">
        <v>1</v>
      </c>
      <c r="Q191" s="270">
        <f>SUM(R191:T191)</f>
        <v>1</v>
      </c>
      <c r="R191" s="343">
        <f>SUM('[31]april'!R191)</f>
        <v>0</v>
      </c>
      <c r="S191" s="343">
        <f>SUM('[32]may'!S191)</f>
        <v>1</v>
      </c>
      <c r="T191" s="343">
        <f>SUM('[33]june'!T191)</f>
        <v>0</v>
      </c>
      <c r="U191" s="363">
        <v>1</v>
      </c>
      <c r="V191" s="270">
        <f>SUM(W191:Y191)</f>
        <v>1</v>
      </c>
      <c r="W191" s="343">
        <f>SUM('[34]july'!W191)</f>
        <v>0</v>
      </c>
      <c r="X191" s="343">
        <f>SUM('[36]auq'!X191)</f>
        <v>0</v>
      </c>
      <c r="Y191" s="343">
        <f>SUM('[35]sep'!Y191)</f>
        <v>1</v>
      </c>
      <c r="Z191" s="190"/>
      <c r="AA191" s="27"/>
      <c r="AB191" s="314" t="s">
        <v>340</v>
      </c>
    </row>
    <row r="192" spans="1:28" ht="18.75">
      <c r="A192" s="327"/>
      <c r="B192" s="83" t="s">
        <v>226</v>
      </c>
      <c r="C192" s="84" t="s">
        <v>162</v>
      </c>
      <c r="D192" s="85">
        <v>2</v>
      </c>
      <c r="E192" s="355">
        <f t="shared" si="26"/>
        <v>2</v>
      </c>
      <c r="F192" s="358">
        <v>0</v>
      </c>
      <c r="G192" s="270">
        <f>SUM(H192:J192)</f>
        <v>0</v>
      </c>
      <c r="H192" s="343">
        <f>SUM('[2]oct'!H192)</f>
        <v>0</v>
      </c>
      <c r="I192" s="343">
        <f>SUM('[3]nov'!I192)</f>
        <v>0</v>
      </c>
      <c r="J192" s="343">
        <f>SUM('[4]dec'!J192)</f>
        <v>0</v>
      </c>
      <c r="K192" s="358">
        <v>1</v>
      </c>
      <c r="L192" s="270">
        <f>SUM(M192:O192)</f>
        <v>1</v>
      </c>
      <c r="M192" s="343">
        <f>SUM('[5]jan'!M192)</f>
        <v>0</v>
      </c>
      <c r="N192" s="343">
        <f>SUM('[6]feb'!N192)</f>
        <v>1</v>
      </c>
      <c r="O192" s="343">
        <f>SUM('[7]march'!O192)</f>
        <v>0</v>
      </c>
      <c r="P192" s="358">
        <v>0</v>
      </c>
      <c r="Q192" s="270">
        <f>SUM(R192:T192)</f>
        <v>0</v>
      </c>
      <c r="R192" s="343">
        <f>SUM('[8]april'!R192)</f>
        <v>0</v>
      </c>
      <c r="S192" s="343">
        <f>SUM('[9]may'!S192)</f>
        <v>0</v>
      </c>
      <c r="T192" s="343">
        <f>SUM('[10]june'!T192)</f>
        <v>0</v>
      </c>
      <c r="U192" s="363">
        <v>1</v>
      </c>
      <c r="V192" s="270">
        <f>SUM(W192:Y192)</f>
        <v>1</v>
      </c>
      <c r="W192" s="343">
        <f>SUM('[11]july'!W192)</f>
        <v>0</v>
      </c>
      <c r="X192" s="343">
        <f>SUM('[12]aug'!X192)</f>
        <v>1</v>
      </c>
      <c r="Y192" s="343">
        <f>SUM('[13]sep'!Y192)</f>
        <v>0</v>
      </c>
      <c r="Z192" s="190"/>
      <c r="AA192" s="27"/>
      <c r="AB192" s="314" t="s">
        <v>336</v>
      </c>
    </row>
    <row r="193" spans="1:28" ht="18.75">
      <c r="A193" s="327"/>
      <c r="B193" s="83" t="s">
        <v>134</v>
      </c>
      <c r="C193" s="84" t="s">
        <v>162</v>
      </c>
      <c r="D193" s="85">
        <v>2</v>
      </c>
      <c r="E193" s="355">
        <f t="shared" si="26"/>
        <v>3</v>
      </c>
      <c r="F193" s="358">
        <v>0</v>
      </c>
      <c r="G193" s="270">
        <f>SUM(H193:J193)</f>
        <v>0</v>
      </c>
      <c r="H193" s="344">
        <f>SUM('[14]oct'!H193)</f>
        <v>0</v>
      </c>
      <c r="I193" s="344">
        <f>SUM('[15]nov'!I193)</f>
        <v>0</v>
      </c>
      <c r="J193" s="344">
        <f>SUM('[16]dec'!J193)</f>
        <v>0</v>
      </c>
      <c r="K193" s="358">
        <v>1</v>
      </c>
      <c r="L193" s="270">
        <f>SUM(M193:O193)</f>
        <v>1</v>
      </c>
      <c r="M193" s="344">
        <f>SUM('[17]jan'!M193)</f>
        <v>0</v>
      </c>
      <c r="N193" s="344">
        <f>SUM('[18]feb'!N193)</f>
        <v>1</v>
      </c>
      <c r="O193" s="344">
        <f>SUM('[19]march'!O193)</f>
        <v>0</v>
      </c>
      <c r="P193" s="358">
        <v>1</v>
      </c>
      <c r="Q193" s="270">
        <f>SUM(R193:T193)</f>
        <v>1</v>
      </c>
      <c r="R193" s="344">
        <f>SUM('[20]april'!R193)</f>
        <v>0</v>
      </c>
      <c r="S193" s="344">
        <f>SUM('[21]may'!S193)</f>
        <v>0</v>
      </c>
      <c r="T193" s="344">
        <f>SUM('[22]june'!T193)</f>
        <v>1</v>
      </c>
      <c r="U193" s="363">
        <v>0</v>
      </c>
      <c r="V193" s="270">
        <f>SUM(W193:Y193)</f>
        <v>1</v>
      </c>
      <c r="W193" s="344">
        <f>SUM('[23]july'!W193)</f>
        <v>0</v>
      </c>
      <c r="X193" s="344">
        <f>SUM('[24]aug'!X193)</f>
        <v>1</v>
      </c>
      <c r="Y193" s="344">
        <f>SUM('[25]sep'!Y193)</f>
        <v>0</v>
      </c>
      <c r="Z193" s="190"/>
      <c r="AA193" s="27"/>
      <c r="AB193" s="314" t="s">
        <v>337</v>
      </c>
    </row>
    <row r="194" spans="1:28" ht="23.25" customHeight="1">
      <c r="A194" s="328"/>
      <c r="B194" s="83" t="s">
        <v>135</v>
      </c>
      <c r="C194" s="84" t="s">
        <v>162</v>
      </c>
      <c r="D194" s="85">
        <v>2</v>
      </c>
      <c r="E194" s="381"/>
      <c r="F194" s="87"/>
      <c r="G194" s="31"/>
      <c r="H194" s="87"/>
      <c r="I194" s="87"/>
      <c r="J194" s="87"/>
      <c r="K194" s="87"/>
      <c r="L194" s="31"/>
      <c r="M194" s="87"/>
      <c r="N194" s="87"/>
      <c r="O194" s="87"/>
      <c r="P194" s="87"/>
      <c r="Q194" s="31"/>
      <c r="R194" s="87"/>
      <c r="S194" s="87"/>
      <c r="T194" s="87"/>
      <c r="U194" s="88"/>
      <c r="V194" s="31"/>
      <c r="W194" s="87"/>
      <c r="X194" s="87"/>
      <c r="Y194" s="87"/>
      <c r="Z194" s="190"/>
      <c r="AA194" s="27"/>
      <c r="AB194" s="314" t="s">
        <v>344</v>
      </c>
    </row>
    <row r="195" spans="1:28" ht="34.5">
      <c r="A195" s="79"/>
      <c r="B195" s="103" t="s">
        <v>136</v>
      </c>
      <c r="C195" s="104" t="s">
        <v>162</v>
      </c>
      <c r="D195" s="105">
        <f>SUM(D196:D201)</f>
        <v>14</v>
      </c>
      <c r="E195" s="355">
        <f t="shared" si="26"/>
        <v>3</v>
      </c>
      <c r="F195" s="360">
        <f aca="true" t="shared" si="31" ref="F195:Y195">SUM(F196:F201)</f>
        <v>0</v>
      </c>
      <c r="G195" s="267">
        <f t="shared" si="31"/>
        <v>0</v>
      </c>
      <c r="H195" s="267">
        <f t="shared" si="31"/>
        <v>0</v>
      </c>
      <c r="I195" s="267">
        <f t="shared" si="31"/>
        <v>0</v>
      </c>
      <c r="J195" s="267">
        <f t="shared" si="31"/>
        <v>0</v>
      </c>
      <c r="K195" s="360">
        <f t="shared" si="31"/>
        <v>2</v>
      </c>
      <c r="L195" s="267">
        <f t="shared" si="31"/>
        <v>2</v>
      </c>
      <c r="M195" s="267">
        <f t="shared" si="31"/>
        <v>1</v>
      </c>
      <c r="N195" s="267">
        <f t="shared" si="31"/>
        <v>1</v>
      </c>
      <c r="O195" s="267">
        <f t="shared" si="31"/>
        <v>0</v>
      </c>
      <c r="P195" s="360">
        <f t="shared" si="31"/>
        <v>0</v>
      </c>
      <c r="Q195" s="267">
        <f t="shared" si="31"/>
        <v>1</v>
      </c>
      <c r="R195" s="267">
        <f t="shared" si="31"/>
        <v>0</v>
      </c>
      <c r="S195" s="267">
        <f t="shared" si="31"/>
        <v>1</v>
      </c>
      <c r="T195" s="267">
        <f t="shared" si="31"/>
        <v>0</v>
      </c>
      <c r="U195" s="366">
        <f t="shared" si="31"/>
        <v>2</v>
      </c>
      <c r="V195" s="267">
        <f t="shared" si="31"/>
        <v>0</v>
      </c>
      <c r="W195" s="267">
        <f t="shared" si="31"/>
        <v>0</v>
      </c>
      <c r="X195" s="267">
        <f t="shared" si="31"/>
        <v>0</v>
      </c>
      <c r="Y195" s="267">
        <f t="shared" si="31"/>
        <v>0</v>
      </c>
      <c r="Z195" s="190"/>
      <c r="AA195" s="27" t="s">
        <v>321</v>
      </c>
      <c r="AB195" s="314"/>
    </row>
    <row r="196" spans="1:29" ht="34.5">
      <c r="A196" s="318"/>
      <c r="B196" s="83" t="s">
        <v>137</v>
      </c>
      <c r="C196" s="84" t="s">
        <v>162</v>
      </c>
      <c r="D196" s="85">
        <v>3</v>
      </c>
      <c r="E196" s="381"/>
      <c r="F196" s="87"/>
      <c r="G196" s="31"/>
      <c r="H196" s="87"/>
      <c r="I196" s="87"/>
      <c r="J196" s="87"/>
      <c r="K196" s="87"/>
      <c r="L196" s="31"/>
      <c r="M196" s="87"/>
      <c r="N196" s="87"/>
      <c r="O196" s="87"/>
      <c r="P196" s="87"/>
      <c r="Q196" s="31"/>
      <c r="R196" s="87"/>
      <c r="S196" s="87"/>
      <c r="T196" s="87"/>
      <c r="U196" s="88"/>
      <c r="V196" s="31"/>
      <c r="W196" s="87"/>
      <c r="X196" s="87"/>
      <c r="Y196" s="87"/>
      <c r="Z196" s="190"/>
      <c r="AA196" s="27"/>
      <c r="AB196" s="314" t="s">
        <v>330</v>
      </c>
      <c r="AC196" s="3" t="s">
        <v>341</v>
      </c>
    </row>
    <row r="197" spans="1:28" ht="18.75">
      <c r="A197" s="327"/>
      <c r="B197" s="83" t="s">
        <v>138</v>
      </c>
      <c r="C197" s="84" t="s">
        <v>162</v>
      </c>
      <c r="D197" s="85">
        <v>2</v>
      </c>
      <c r="E197" s="355">
        <f t="shared" si="26"/>
        <v>2</v>
      </c>
      <c r="F197" s="358">
        <v>0</v>
      </c>
      <c r="G197" s="270">
        <f>SUM(H197:J197)</f>
        <v>0</v>
      </c>
      <c r="H197" s="343">
        <f>SUM('[1]oct'!H197)</f>
        <v>0</v>
      </c>
      <c r="I197" s="343">
        <f>SUM('[26]nov'!I197)</f>
        <v>0</v>
      </c>
      <c r="J197" s="343">
        <f>SUM('[27]dec'!J197)</f>
        <v>0</v>
      </c>
      <c r="K197" s="358">
        <v>1</v>
      </c>
      <c r="L197" s="270">
        <f>SUM(M197:O197)</f>
        <v>1</v>
      </c>
      <c r="M197" s="343">
        <f>SUM('[28]jan'!M197)</f>
        <v>1</v>
      </c>
      <c r="N197" s="343">
        <f>SUM('[29]feb'!N197)</f>
        <v>0</v>
      </c>
      <c r="O197" s="343">
        <f>SUM('[30]march'!O197)</f>
        <v>0</v>
      </c>
      <c r="P197" s="358">
        <v>0</v>
      </c>
      <c r="Q197" s="270">
        <f>SUM(R197:T197)</f>
        <v>1</v>
      </c>
      <c r="R197" s="343">
        <f>SUM('[31]april'!R197)</f>
        <v>0</v>
      </c>
      <c r="S197" s="343">
        <f>SUM('[32]may'!S197)</f>
        <v>1</v>
      </c>
      <c r="T197" s="343">
        <f>SUM('[33]june'!T197)</f>
        <v>0</v>
      </c>
      <c r="U197" s="363">
        <v>1</v>
      </c>
      <c r="V197" s="270">
        <f>SUM(W197:Y197)</f>
        <v>0</v>
      </c>
      <c r="W197" s="343">
        <f>SUM('[34]july'!W197)</f>
        <v>0</v>
      </c>
      <c r="X197" s="343">
        <f>SUM('[36]auq'!X197)</f>
        <v>0</v>
      </c>
      <c r="Y197" s="343">
        <f>SUM('[35]sep'!Y197)</f>
        <v>0</v>
      </c>
      <c r="Z197" s="190"/>
      <c r="AA197" s="27"/>
      <c r="AB197" s="314" t="s">
        <v>340</v>
      </c>
    </row>
    <row r="198" spans="1:28" ht="18.75">
      <c r="A198" s="327"/>
      <c r="B198" s="83" t="s">
        <v>227</v>
      </c>
      <c r="C198" s="84" t="s">
        <v>162</v>
      </c>
      <c r="D198" s="85">
        <v>2</v>
      </c>
      <c r="E198" s="355">
        <f t="shared" si="26"/>
        <v>1</v>
      </c>
      <c r="F198" s="358">
        <v>0</v>
      </c>
      <c r="G198" s="270">
        <f>SUM(H198:J198)</f>
        <v>0</v>
      </c>
      <c r="H198" s="343">
        <f>SUM('[2]oct'!H198)</f>
        <v>0</v>
      </c>
      <c r="I198" s="343">
        <f>SUM('[3]nov'!I198)</f>
        <v>0</v>
      </c>
      <c r="J198" s="343">
        <f>SUM('[4]dec'!J198)</f>
        <v>0</v>
      </c>
      <c r="K198" s="358">
        <v>1</v>
      </c>
      <c r="L198" s="270">
        <f>SUM(M198:O198)</f>
        <v>1</v>
      </c>
      <c r="M198" s="343">
        <f>SUM('[5]jan'!M198)</f>
        <v>0</v>
      </c>
      <c r="N198" s="343">
        <f>SUM('[6]feb'!N198)</f>
        <v>1</v>
      </c>
      <c r="O198" s="343">
        <f>SUM('[7]march'!O198)</f>
        <v>0</v>
      </c>
      <c r="P198" s="358">
        <v>0</v>
      </c>
      <c r="Q198" s="270">
        <f>SUM(R198:T198)</f>
        <v>0</v>
      </c>
      <c r="R198" s="343">
        <f>SUM('[8]april'!R198)</f>
        <v>0</v>
      </c>
      <c r="S198" s="343">
        <f>SUM('[9]may'!S198)</f>
        <v>0</v>
      </c>
      <c r="T198" s="343">
        <f>SUM('[10]june'!T198)</f>
        <v>0</v>
      </c>
      <c r="U198" s="363">
        <v>1</v>
      </c>
      <c r="V198" s="270">
        <f>SUM(W198:Y198)</f>
        <v>0</v>
      </c>
      <c r="W198" s="343">
        <f>SUM('[34]july'!W198)</f>
        <v>0</v>
      </c>
      <c r="X198" s="343">
        <f>SUM('[12]aug'!X198)</f>
        <v>0</v>
      </c>
      <c r="Y198" s="343">
        <f>SUM('[13]sep'!Y198)</f>
        <v>0</v>
      </c>
      <c r="Z198" s="190"/>
      <c r="AA198" s="27"/>
      <c r="AB198" s="314" t="s">
        <v>336</v>
      </c>
    </row>
    <row r="199" spans="1:28" ht="19.5" thickBot="1">
      <c r="A199" s="328"/>
      <c r="B199" s="83" t="s">
        <v>139</v>
      </c>
      <c r="C199" s="84" t="s">
        <v>162</v>
      </c>
      <c r="D199" s="85">
        <v>2</v>
      </c>
      <c r="E199" s="381"/>
      <c r="F199" s="87"/>
      <c r="G199" s="31"/>
      <c r="H199" s="87"/>
      <c r="I199" s="87"/>
      <c r="J199" s="87"/>
      <c r="K199" s="87"/>
      <c r="L199" s="31"/>
      <c r="M199" s="87"/>
      <c r="N199" s="87"/>
      <c r="O199" s="87"/>
      <c r="P199" s="87"/>
      <c r="Q199" s="31"/>
      <c r="R199" s="87"/>
      <c r="S199" s="87"/>
      <c r="T199" s="87"/>
      <c r="U199" s="88"/>
      <c r="V199" s="31"/>
      <c r="W199" s="87"/>
      <c r="X199" s="87"/>
      <c r="Y199" s="87"/>
      <c r="Z199" s="190"/>
      <c r="AA199" s="27"/>
      <c r="AB199" s="314" t="s">
        <v>344</v>
      </c>
    </row>
    <row r="200" spans="1:29" ht="18.75" hidden="1">
      <c r="A200" s="318"/>
      <c r="B200" s="83" t="s">
        <v>140</v>
      </c>
      <c r="C200" s="84" t="s">
        <v>162</v>
      </c>
      <c r="D200" s="85">
        <v>3</v>
      </c>
      <c r="E200" s="381"/>
      <c r="F200" s="87"/>
      <c r="G200" s="31"/>
      <c r="H200" s="87"/>
      <c r="I200" s="87"/>
      <c r="J200" s="87"/>
      <c r="K200" s="87"/>
      <c r="L200" s="31"/>
      <c r="M200" s="87"/>
      <c r="N200" s="87"/>
      <c r="O200" s="87"/>
      <c r="P200" s="87"/>
      <c r="Q200" s="31"/>
      <c r="R200" s="87"/>
      <c r="S200" s="87"/>
      <c r="T200" s="87"/>
      <c r="U200" s="88"/>
      <c r="V200" s="31"/>
      <c r="W200" s="87"/>
      <c r="X200" s="87"/>
      <c r="Y200" s="87"/>
      <c r="Z200" s="190"/>
      <c r="AA200" s="27"/>
      <c r="AB200" s="314" t="s">
        <v>330</v>
      </c>
      <c r="AC200" s="3" t="s">
        <v>343</v>
      </c>
    </row>
    <row r="201" spans="1:29" ht="34.5" hidden="1">
      <c r="A201" s="318"/>
      <c r="B201" s="83" t="s">
        <v>141</v>
      </c>
      <c r="C201" s="84" t="s">
        <v>162</v>
      </c>
      <c r="D201" s="85">
        <v>2</v>
      </c>
      <c r="E201" s="381"/>
      <c r="F201" s="87"/>
      <c r="G201" s="31"/>
      <c r="H201" s="87"/>
      <c r="I201" s="87"/>
      <c r="J201" s="87"/>
      <c r="K201" s="87"/>
      <c r="L201" s="31"/>
      <c r="M201" s="87"/>
      <c r="N201" s="87"/>
      <c r="O201" s="87"/>
      <c r="P201" s="87"/>
      <c r="Q201" s="31"/>
      <c r="R201" s="87"/>
      <c r="S201" s="87"/>
      <c r="T201" s="87"/>
      <c r="U201" s="88"/>
      <c r="V201" s="31"/>
      <c r="W201" s="87"/>
      <c r="X201" s="87"/>
      <c r="Y201" s="87"/>
      <c r="Z201" s="190"/>
      <c r="AA201" s="27"/>
      <c r="AB201" s="314" t="s">
        <v>330</v>
      </c>
      <c r="AC201" s="3" t="s">
        <v>342</v>
      </c>
    </row>
    <row r="202" spans="1:28" ht="54.75" customHeight="1" hidden="1">
      <c r="A202" s="325"/>
      <c r="B202" s="80" t="s">
        <v>252</v>
      </c>
      <c r="C202" s="104" t="s">
        <v>162</v>
      </c>
      <c r="D202" s="105">
        <v>1</v>
      </c>
      <c r="E202" s="381"/>
      <c r="F202" s="105"/>
      <c r="G202" s="31"/>
      <c r="H202" s="105"/>
      <c r="I202" s="105"/>
      <c r="J202" s="105"/>
      <c r="K202" s="105"/>
      <c r="L202" s="31"/>
      <c r="M202" s="105"/>
      <c r="N202" s="105"/>
      <c r="O202" s="105"/>
      <c r="P202" s="105"/>
      <c r="Q202" s="31"/>
      <c r="R202" s="105"/>
      <c r="S202" s="105"/>
      <c r="T202" s="105"/>
      <c r="U202" s="402"/>
      <c r="V202" s="31"/>
      <c r="W202" s="105"/>
      <c r="X202" s="105"/>
      <c r="Y202" s="105"/>
      <c r="Z202" s="190"/>
      <c r="AA202" s="27"/>
      <c r="AB202" s="314" t="s">
        <v>335</v>
      </c>
    </row>
    <row r="203" spans="1:28" ht="74.25" customHeight="1" hidden="1" thickBot="1">
      <c r="A203" s="326"/>
      <c r="B203" s="134" t="s">
        <v>253</v>
      </c>
      <c r="C203" s="135" t="s">
        <v>162</v>
      </c>
      <c r="D203" s="136">
        <v>4</v>
      </c>
      <c r="E203" s="381"/>
      <c r="F203" s="136"/>
      <c r="G203" s="31"/>
      <c r="H203" s="136"/>
      <c r="I203" s="136"/>
      <c r="J203" s="136"/>
      <c r="K203" s="136"/>
      <c r="L203" s="31"/>
      <c r="M203" s="136"/>
      <c r="N203" s="136"/>
      <c r="O203" s="136"/>
      <c r="P203" s="136"/>
      <c r="Q203" s="31"/>
      <c r="R203" s="136"/>
      <c r="S203" s="136"/>
      <c r="T203" s="136"/>
      <c r="U203" s="404"/>
      <c r="V203" s="31"/>
      <c r="W203" s="136"/>
      <c r="X203" s="136"/>
      <c r="Y203" s="136"/>
      <c r="Z203" s="190"/>
      <c r="AA203" s="27"/>
      <c r="AB203" s="314" t="s">
        <v>335</v>
      </c>
    </row>
    <row r="204" spans="1:28" ht="21.75" customHeight="1" thickBot="1" thickTop="1">
      <c r="A204" s="137"/>
      <c r="B204" s="425" t="s">
        <v>7</v>
      </c>
      <c r="C204" s="426"/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426"/>
      <c r="V204" s="426"/>
      <c r="W204" s="426"/>
      <c r="X204" s="426"/>
      <c r="Y204" s="427"/>
      <c r="Z204" s="190"/>
      <c r="AA204" s="27"/>
      <c r="AB204" s="314"/>
    </row>
    <row r="205" spans="1:28" ht="35.25" thickTop="1">
      <c r="A205" s="286" t="s">
        <v>199</v>
      </c>
      <c r="B205" s="138" t="s">
        <v>228</v>
      </c>
      <c r="C205" s="68"/>
      <c r="D205" s="69"/>
      <c r="E205" s="69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3"/>
      <c r="V205" s="262"/>
      <c r="W205" s="262"/>
      <c r="X205" s="262"/>
      <c r="Y205" s="39"/>
      <c r="Z205" s="190"/>
      <c r="AA205" s="27"/>
      <c r="AB205" s="314"/>
    </row>
    <row r="206" spans="1:28" ht="18.75">
      <c r="A206" s="79"/>
      <c r="B206" s="139" t="s">
        <v>142</v>
      </c>
      <c r="C206" s="140"/>
      <c r="D206" s="141"/>
      <c r="E206" s="192"/>
      <c r="F206" s="258"/>
      <c r="G206" s="284"/>
      <c r="H206" s="284"/>
      <c r="I206" s="284"/>
      <c r="J206" s="284"/>
      <c r="K206" s="258"/>
      <c r="L206" s="258"/>
      <c r="M206" s="258"/>
      <c r="N206" s="258"/>
      <c r="O206" s="258"/>
      <c r="P206" s="258"/>
      <c r="Q206" s="284"/>
      <c r="R206" s="284"/>
      <c r="S206" s="284"/>
      <c r="T206" s="284"/>
      <c r="U206" s="261"/>
      <c r="V206" s="258"/>
      <c r="W206" s="284"/>
      <c r="X206" s="284"/>
      <c r="Y206" s="142"/>
      <c r="Z206" s="190"/>
      <c r="AA206" s="27"/>
      <c r="AB206" s="314"/>
    </row>
    <row r="207" spans="1:28" ht="18.75">
      <c r="A207" s="144"/>
      <c r="B207" s="70" t="s">
        <v>143</v>
      </c>
      <c r="C207" s="71"/>
      <c r="D207" s="143"/>
      <c r="E207" s="143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61"/>
      <c r="V207" s="258"/>
      <c r="W207" s="258"/>
      <c r="X207" s="258"/>
      <c r="Y207" s="31"/>
      <c r="Z207" s="190"/>
      <c r="AA207" s="27"/>
      <c r="AB207" s="314"/>
    </row>
    <row r="208" spans="1:28" ht="51.75">
      <c r="A208" s="144"/>
      <c r="B208" s="44" t="s">
        <v>144</v>
      </c>
      <c r="C208" s="45" t="s">
        <v>190</v>
      </c>
      <c r="D208" s="31" t="s">
        <v>254</v>
      </c>
      <c r="E208" s="38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78"/>
      <c r="V208" s="31"/>
      <c r="W208" s="31"/>
      <c r="X208" s="31"/>
      <c r="Y208" s="31"/>
      <c r="Z208" s="190"/>
      <c r="AA208" s="27" t="s">
        <v>346</v>
      </c>
      <c r="AB208" s="314"/>
    </row>
    <row r="209" spans="1:28" ht="18.75">
      <c r="A209" s="144"/>
      <c r="B209" s="44"/>
      <c r="C209" s="45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78"/>
      <c r="V209" s="31"/>
      <c r="W209" s="31"/>
      <c r="X209" s="31"/>
      <c r="Y209" s="31"/>
      <c r="Z209" s="190"/>
      <c r="AA209" s="27"/>
      <c r="AB209" s="314"/>
    </row>
    <row r="210" spans="1:29" ht="34.5">
      <c r="A210" s="32"/>
      <c r="B210" s="145" t="s">
        <v>348</v>
      </c>
      <c r="C210" s="45" t="s">
        <v>165</v>
      </c>
      <c r="D210" s="31">
        <v>90</v>
      </c>
      <c r="E210" s="265">
        <f>SUM(G210,L210,Q210,V210)</f>
        <v>5.821917808219178</v>
      </c>
      <c r="F210" s="355">
        <v>0</v>
      </c>
      <c r="G210" s="265">
        <f>G221*100/1460</f>
        <v>0.684931506849315</v>
      </c>
      <c r="H210" s="265">
        <f>H221*100/1460</f>
        <v>0</v>
      </c>
      <c r="I210" s="265">
        <f>I221*100/1460</f>
        <v>0</v>
      </c>
      <c r="J210" s="265">
        <f>J221*100/1460</f>
        <v>0.684931506849315</v>
      </c>
      <c r="K210" s="270">
        <v>40</v>
      </c>
      <c r="L210" s="265">
        <f>L221*100/1460</f>
        <v>3.767123287671233</v>
      </c>
      <c r="M210" s="265">
        <f>M221*100/1460</f>
        <v>1.36986301369863</v>
      </c>
      <c r="N210" s="265">
        <f>N221*100/1460</f>
        <v>1.36986301369863</v>
      </c>
      <c r="O210" s="265">
        <f>O221*100/1460</f>
        <v>1.0273972602739727</v>
      </c>
      <c r="P210" s="270">
        <v>0</v>
      </c>
      <c r="Q210" s="265">
        <f>Q221*100/1460</f>
        <v>0.684931506849315</v>
      </c>
      <c r="R210" s="265">
        <f>R221*100/1460</f>
        <v>0</v>
      </c>
      <c r="S210" s="265">
        <f>S221*100/1460</f>
        <v>0.3424657534246575</v>
      </c>
      <c r="T210" s="265">
        <f>T221*100/1460</f>
        <v>0.3424657534246575</v>
      </c>
      <c r="U210" s="362">
        <v>90</v>
      </c>
      <c r="V210" s="265">
        <f>V221*100/1460</f>
        <v>0.684931506849315</v>
      </c>
      <c r="W210" s="265">
        <f>W221*100/1460</f>
        <v>0.3424657534246575</v>
      </c>
      <c r="X210" s="265">
        <f>X221*100/1460</f>
        <v>0.3424657534246575</v>
      </c>
      <c r="Y210" s="265">
        <f>Y221*100/1460</f>
        <v>0</v>
      </c>
      <c r="Z210" s="190"/>
      <c r="AA210" s="27" t="s">
        <v>347</v>
      </c>
      <c r="AB210" s="314"/>
      <c r="AC210" s="3" t="s">
        <v>372</v>
      </c>
    </row>
    <row r="211" spans="1:28" ht="18.75" hidden="1">
      <c r="A211" s="32"/>
      <c r="B211" s="145"/>
      <c r="C211" s="45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78"/>
      <c r="V211" s="31"/>
      <c r="W211" s="31"/>
      <c r="X211" s="31"/>
      <c r="Y211" s="31"/>
      <c r="Z211" s="190"/>
      <c r="AA211" s="27"/>
      <c r="AB211" s="314"/>
    </row>
    <row r="212" spans="1:28" ht="43.5" customHeight="1" hidden="1">
      <c r="A212" s="32"/>
      <c r="B212" s="145" t="s">
        <v>238</v>
      </c>
      <c r="C212" s="45" t="s">
        <v>178</v>
      </c>
      <c r="D212" s="112">
        <v>20</v>
      </c>
      <c r="E212" s="381"/>
      <c r="F212" s="31"/>
      <c r="G212" s="31"/>
      <c r="H212" s="31"/>
      <c r="I212" s="31"/>
      <c r="J212" s="31"/>
      <c r="K212" s="87"/>
      <c r="L212" s="31"/>
      <c r="M212" s="31"/>
      <c r="N212" s="31"/>
      <c r="O212" s="31"/>
      <c r="P212" s="87"/>
      <c r="Q212" s="31"/>
      <c r="R212" s="31"/>
      <c r="S212" s="31"/>
      <c r="T212" s="31"/>
      <c r="U212" s="88"/>
      <c r="V212" s="31"/>
      <c r="W212" s="31"/>
      <c r="X212" s="31"/>
      <c r="Y212" s="31"/>
      <c r="Z212" s="190"/>
      <c r="AA212" s="27" t="s">
        <v>349</v>
      </c>
      <c r="AB212" s="314"/>
    </row>
    <row r="213" spans="1:28" ht="18.75" hidden="1">
      <c r="A213" s="32"/>
      <c r="B213" s="70"/>
      <c r="C213" s="45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78"/>
      <c r="V213" s="31"/>
      <c r="W213" s="31"/>
      <c r="X213" s="31"/>
      <c r="Y213" s="31"/>
      <c r="Z213" s="190"/>
      <c r="AA213" s="27"/>
      <c r="AB213" s="314"/>
    </row>
    <row r="214" spans="1:28" ht="34.5" hidden="1">
      <c r="A214" s="32"/>
      <c r="B214" s="147" t="s">
        <v>260</v>
      </c>
      <c r="C214" s="45" t="s">
        <v>165</v>
      </c>
      <c r="D214" s="31">
        <v>90</v>
      </c>
      <c r="E214" s="381"/>
      <c r="F214" s="31"/>
      <c r="G214" s="418"/>
      <c r="H214" s="418"/>
      <c r="I214" s="418"/>
      <c r="J214" s="418"/>
      <c r="K214" s="31"/>
      <c r="L214" s="418"/>
      <c r="M214" s="418"/>
      <c r="N214" s="418"/>
      <c r="O214" s="418"/>
      <c r="P214" s="31"/>
      <c r="Q214" s="418"/>
      <c r="R214" s="418"/>
      <c r="S214" s="418"/>
      <c r="T214" s="418"/>
      <c r="U214" s="378"/>
      <c r="V214" s="418"/>
      <c r="W214" s="418"/>
      <c r="X214" s="418"/>
      <c r="Y214" s="418"/>
      <c r="Z214" s="190"/>
      <c r="AA214" s="27" t="s">
        <v>376</v>
      </c>
      <c r="AB214" s="314"/>
    </row>
    <row r="215" spans="1:28" ht="18.75" hidden="1">
      <c r="A215" s="148"/>
      <c r="B215" s="149"/>
      <c r="C215" s="68"/>
      <c r="D215" s="150"/>
      <c r="E215" s="78"/>
      <c r="F215" s="383"/>
      <c r="G215" s="151"/>
      <c r="H215" s="151"/>
      <c r="I215" s="151"/>
      <c r="J215" s="151"/>
      <c r="K215" s="39"/>
      <c r="L215" s="39"/>
      <c r="M215" s="39"/>
      <c r="N215" s="39"/>
      <c r="O215" s="39"/>
      <c r="P215" s="39"/>
      <c r="Q215" s="151"/>
      <c r="R215" s="151"/>
      <c r="S215" s="151"/>
      <c r="T215" s="151"/>
      <c r="U215" s="384"/>
      <c r="V215" s="383"/>
      <c r="W215" s="151"/>
      <c r="X215" s="151"/>
      <c r="Y215" s="151"/>
      <c r="Z215" s="190"/>
      <c r="AA215" s="27"/>
      <c r="AB215" s="314"/>
    </row>
    <row r="216" spans="1:28" ht="34.5" hidden="1">
      <c r="A216" s="152"/>
      <c r="B216" s="153" t="s">
        <v>229</v>
      </c>
      <c r="C216" s="154"/>
      <c r="D216" s="155"/>
      <c r="E216" s="193"/>
      <c r="F216" s="31"/>
      <c r="G216" s="156"/>
      <c r="H216" s="156"/>
      <c r="I216" s="156"/>
      <c r="J216" s="156"/>
      <c r="K216" s="383"/>
      <c r="L216" s="383"/>
      <c r="M216" s="383"/>
      <c r="N216" s="383"/>
      <c r="O216" s="383"/>
      <c r="P216" s="383"/>
      <c r="Q216" s="156"/>
      <c r="R216" s="156"/>
      <c r="S216" s="156"/>
      <c r="T216" s="156"/>
      <c r="U216" s="385"/>
      <c r="V216" s="31"/>
      <c r="W216" s="156"/>
      <c r="X216" s="156"/>
      <c r="Y216" s="156"/>
      <c r="Z216" s="190"/>
      <c r="AA216" s="27"/>
      <c r="AB216" s="314"/>
    </row>
    <row r="217" spans="1:28" ht="40.5" hidden="1">
      <c r="A217" s="157"/>
      <c r="B217" s="158" t="s">
        <v>145</v>
      </c>
      <c r="C217" s="159" t="s">
        <v>191</v>
      </c>
      <c r="D217" s="48">
        <v>19</v>
      </c>
      <c r="E217" s="160"/>
      <c r="F217" s="160"/>
      <c r="G217" s="405"/>
      <c r="H217" s="405"/>
      <c r="I217" s="405"/>
      <c r="J217" s="405"/>
      <c r="K217" s="48"/>
      <c r="L217" s="405"/>
      <c r="M217" s="405"/>
      <c r="N217" s="405"/>
      <c r="O217" s="405"/>
      <c r="P217" s="48"/>
      <c r="Q217" s="405"/>
      <c r="R217" s="405"/>
      <c r="S217" s="405"/>
      <c r="T217" s="405"/>
      <c r="U217" s="395"/>
      <c r="V217" s="405"/>
      <c r="W217" s="405"/>
      <c r="X217" s="405"/>
      <c r="Y217" s="405"/>
      <c r="Z217" s="190"/>
      <c r="AA217" s="27" t="s">
        <v>322</v>
      </c>
      <c r="AB217" s="314"/>
    </row>
    <row r="218" spans="1:28" ht="69" hidden="1">
      <c r="A218" s="335"/>
      <c r="B218" s="162" t="s">
        <v>146</v>
      </c>
      <c r="C218" s="163" t="s">
        <v>192</v>
      </c>
      <c r="D218" s="164">
        <v>2</v>
      </c>
      <c r="E218" s="194"/>
      <c r="F218" s="386"/>
      <c r="G218" s="31"/>
      <c r="H218" s="165"/>
      <c r="I218" s="165"/>
      <c r="J218" s="165"/>
      <c r="K218" s="108"/>
      <c r="L218" s="31"/>
      <c r="M218" s="108"/>
      <c r="N218" s="108"/>
      <c r="O218" s="108"/>
      <c r="P218" s="108"/>
      <c r="Q218" s="31"/>
      <c r="R218" s="165"/>
      <c r="S218" s="165"/>
      <c r="T218" s="165"/>
      <c r="U218" s="400"/>
      <c r="V218" s="31"/>
      <c r="W218" s="165"/>
      <c r="X218" s="165"/>
      <c r="Y218" s="165"/>
      <c r="Z218" s="190"/>
      <c r="AA218" s="27"/>
      <c r="AB218" s="314" t="s">
        <v>344</v>
      </c>
    </row>
    <row r="219" spans="1:28" ht="72" customHeight="1" hidden="1">
      <c r="A219" s="328"/>
      <c r="B219" s="166" t="s">
        <v>147</v>
      </c>
      <c r="C219" s="167" t="s">
        <v>193</v>
      </c>
      <c r="D219" s="112">
        <v>5</v>
      </c>
      <c r="E219" s="192"/>
      <c r="F219" s="386"/>
      <c r="G219" s="31"/>
      <c r="H219" s="146"/>
      <c r="I219" s="146"/>
      <c r="J219" s="146"/>
      <c r="K219" s="87"/>
      <c r="L219" s="31"/>
      <c r="M219" s="87"/>
      <c r="N219" s="87"/>
      <c r="O219" s="87"/>
      <c r="P219" s="87"/>
      <c r="Q219" s="31"/>
      <c r="R219" s="146"/>
      <c r="S219" s="146"/>
      <c r="T219" s="146"/>
      <c r="U219" s="88"/>
      <c r="V219" s="31"/>
      <c r="W219" s="146"/>
      <c r="X219" s="146"/>
      <c r="Y219" s="146"/>
      <c r="Z219" s="190"/>
      <c r="AA219" s="27"/>
      <c r="AB219" s="314" t="s">
        <v>344</v>
      </c>
    </row>
    <row r="220" spans="1:28" ht="18.75" hidden="1">
      <c r="A220" s="328"/>
      <c r="B220" s="166" t="s">
        <v>148</v>
      </c>
      <c r="C220" s="167" t="s">
        <v>186</v>
      </c>
      <c r="D220" s="112">
        <v>12</v>
      </c>
      <c r="E220" s="192"/>
      <c r="F220" s="386"/>
      <c r="G220" s="31"/>
      <c r="H220" s="146"/>
      <c r="I220" s="146"/>
      <c r="J220" s="146"/>
      <c r="K220" s="87"/>
      <c r="L220" s="31"/>
      <c r="M220" s="87"/>
      <c r="N220" s="87"/>
      <c r="O220" s="87"/>
      <c r="P220" s="87"/>
      <c r="Q220" s="31"/>
      <c r="R220" s="146"/>
      <c r="S220" s="146"/>
      <c r="T220" s="146"/>
      <c r="U220" s="88"/>
      <c r="V220" s="31"/>
      <c r="W220" s="146"/>
      <c r="X220" s="146"/>
      <c r="Y220" s="146"/>
      <c r="Z220" s="190"/>
      <c r="AA220" s="27"/>
      <c r="AB220" s="314" t="s">
        <v>344</v>
      </c>
    </row>
    <row r="221" spans="1:28" ht="34.5">
      <c r="A221" s="79"/>
      <c r="B221" s="158" t="s">
        <v>239</v>
      </c>
      <c r="C221" s="47" t="s">
        <v>178</v>
      </c>
      <c r="D221" s="48">
        <f>SUM(D222:D226)</f>
        <v>1460</v>
      </c>
      <c r="E221" s="355">
        <f>SUM(G221,L221,Q221,V221)</f>
        <v>85</v>
      </c>
      <c r="F221" s="357">
        <f aca="true" t="shared" si="32" ref="F221:Y221">SUM(F222:F226)</f>
        <v>10</v>
      </c>
      <c r="G221" s="272">
        <f t="shared" si="32"/>
        <v>10</v>
      </c>
      <c r="H221" s="272">
        <f t="shared" si="32"/>
        <v>0</v>
      </c>
      <c r="I221" s="272">
        <f t="shared" si="32"/>
        <v>0</v>
      </c>
      <c r="J221" s="272">
        <f t="shared" si="32"/>
        <v>10</v>
      </c>
      <c r="K221" s="357">
        <f t="shared" si="32"/>
        <v>25</v>
      </c>
      <c r="L221" s="272">
        <f t="shared" si="32"/>
        <v>55</v>
      </c>
      <c r="M221" s="272">
        <f t="shared" si="32"/>
        <v>20</v>
      </c>
      <c r="N221" s="272">
        <f t="shared" si="32"/>
        <v>20</v>
      </c>
      <c r="O221" s="272">
        <f t="shared" si="32"/>
        <v>15</v>
      </c>
      <c r="P221" s="357">
        <f t="shared" si="32"/>
        <v>25</v>
      </c>
      <c r="Q221" s="272">
        <f t="shared" si="32"/>
        <v>10</v>
      </c>
      <c r="R221" s="272">
        <f t="shared" si="32"/>
        <v>0</v>
      </c>
      <c r="S221" s="272">
        <f t="shared" si="32"/>
        <v>5</v>
      </c>
      <c r="T221" s="272">
        <f t="shared" si="32"/>
        <v>5</v>
      </c>
      <c r="U221" s="364">
        <f t="shared" si="32"/>
        <v>20</v>
      </c>
      <c r="V221" s="272">
        <f t="shared" si="32"/>
        <v>10</v>
      </c>
      <c r="W221" s="272">
        <f t="shared" si="32"/>
        <v>5</v>
      </c>
      <c r="X221" s="272">
        <f t="shared" si="32"/>
        <v>5</v>
      </c>
      <c r="Y221" s="272">
        <f t="shared" si="32"/>
        <v>0</v>
      </c>
      <c r="Z221" s="190"/>
      <c r="AA221" s="27" t="s">
        <v>323</v>
      </c>
      <c r="AB221" s="314"/>
    </row>
    <row r="222" spans="1:28" ht="34.5">
      <c r="A222" s="328"/>
      <c r="B222" s="166" t="s">
        <v>149</v>
      </c>
      <c r="C222" s="167" t="s">
        <v>178</v>
      </c>
      <c r="D222" s="112">
        <v>30</v>
      </c>
      <c r="E222" s="381"/>
      <c r="F222" s="386"/>
      <c r="G222" s="31"/>
      <c r="H222" s="146"/>
      <c r="I222" s="146"/>
      <c r="J222" s="146"/>
      <c r="K222" s="87"/>
      <c r="L222" s="31"/>
      <c r="M222" s="87"/>
      <c r="N222" s="87"/>
      <c r="O222" s="87"/>
      <c r="P222" s="87"/>
      <c r="Q222" s="31"/>
      <c r="R222" s="146"/>
      <c r="S222" s="146"/>
      <c r="T222" s="146"/>
      <c r="U222" s="88"/>
      <c r="V222" s="31"/>
      <c r="W222" s="146"/>
      <c r="X222" s="146"/>
      <c r="Y222" s="146"/>
      <c r="Z222" s="190"/>
      <c r="AA222" s="27"/>
      <c r="AB222" s="314" t="s">
        <v>344</v>
      </c>
    </row>
    <row r="223" spans="1:28" ht="34.5">
      <c r="A223" s="328"/>
      <c r="B223" s="166" t="s">
        <v>269</v>
      </c>
      <c r="C223" s="167" t="s">
        <v>178</v>
      </c>
      <c r="D223" s="112">
        <v>50</v>
      </c>
      <c r="E223" s="381"/>
      <c r="F223" s="386"/>
      <c r="G223" s="31"/>
      <c r="H223" s="146"/>
      <c r="I223" s="146"/>
      <c r="J223" s="146"/>
      <c r="K223" s="87"/>
      <c r="L223" s="31"/>
      <c r="M223" s="87"/>
      <c r="N223" s="87"/>
      <c r="O223" s="87"/>
      <c r="P223" s="87"/>
      <c r="Q223" s="31"/>
      <c r="R223" s="146"/>
      <c r="S223" s="146"/>
      <c r="T223" s="146"/>
      <c r="U223" s="88"/>
      <c r="V223" s="31"/>
      <c r="W223" s="146"/>
      <c r="X223" s="146"/>
      <c r="Y223" s="146"/>
      <c r="Z223" s="190"/>
      <c r="AA223" s="27"/>
      <c r="AB223" s="314" t="s">
        <v>344</v>
      </c>
    </row>
    <row r="224" spans="1:28" ht="34.5">
      <c r="A224" s="336"/>
      <c r="B224" s="166" t="s">
        <v>270</v>
      </c>
      <c r="C224" s="167" t="s">
        <v>178</v>
      </c>
      <c r="D224" s="112">
        <v>100</v>
      </c>
      <c r="E224" s="381"/>
      <c r="F224" s="386"/>
      <c r="G224" s="31"/>
      <c r="H224" s="146"/>
      <c r="I224" s="146"/>
      <c r="J224" s="146"/>
      <c r="K224" s="87"/>
      <c r="L224" s="31"/>
      <c r="M224" s="87"/>
      <c r="N224" s="87"/>
      <c r="O224" s="87"/>
      <c r="P224" s="87"/>
      <c r="Q224" s="31"/>
      <c r="R224" s="146"/>
      <c r="S224" s="146"/>
      <c r="T224" s="146"/>
      <c r="U224" s="88"/>
      <c r="V224" s="31"/>
      <c r="W224" s="146"/>
      <c r="X224" s="146"/>
      <c r="Y224" s="146"/>
      <c r="Z224" s="190"/>
      <c r="AA224" s="27"/>
      <c r="AB224" s="314" t="s">
        <v>344</v>
      </c>
    </row>
    <row r="225" spans="1:28" ht="34.5">
      <c r="A225" s="336"/>
      <c r="B225" s="166" t="s">
        <v>271</v>
      </c>
      <c r="C225" s="167" t="s">
        <v>178</v>
      </c>
      <c r="D225" s="112">
        <v>1200</v>
      </c>
      <c r="E225" s="381"/>
      <c r="F225" s="386"/>
      <c r="G225" s="31"/>
      <c r="H225" s="146"/>
      <c r="I225" s="146"/>
      <c r="J225" s="146"/>
      <c r="K225" s="87"/>
      <c r="L225" s="31"/>
      <c r="M225" s="87"/>
      <c r="N225" s="87"/>
      <c r="O225" s="87"/>
      <c r="P225" s="87"/>
      <c r="Q225" s="31"/>
      <c r="R225" s="146"/>
      <c r="S225" s="146"/>
      <c r="T225" s="146"/>
      <c r="U225" s="88"/>
      <c r="V225" s="31"/>
      <c r="W225" s="146"/>
      <c r="X225" s="146"/>
      <c r="Y225" s="146"/>
      <c r="Z225" s="190"/>
      <c r="AA225" s="27"/>
      <c r="AB225" s="314" t="s">
        <v>344</v>
      </c>
    </row>
    <row r="226" spans="1:28" ht="35.25" thickBot="1">
      <c r="A226" s="330"/>
      <c r="B226" s="166" t="s">
        <v>272</v>
      </c>
      <c r="C226" s="167" t="s">
        <v>178</v>
      </c>
      <c r="D226" s="112">
        <v>80</v>
      </c>
      <c r="E226" s="355">
        <f>SUM(G226,L226,Q226,V226)</f>
        <v>85</v>
      </c>
      <c r="F226" s="356">
        <v>10</v>
      </c>
      <c r="G226" s="270">
        <f>SUM(H226:J226)</f>
        <v>10</v>
      </c>
      <c r="H226" s="343">
        <f>SUM('[2]oct'!H226)</f>
        <v>0</v>
      </c>
      <c r="I226" s="343">
        <f>SUM('[3]nov'!I226)</f>
        <v>0</v>
      </c>
      <c r="J226" s="343">
        <f>SUM('[4]dec'!J226)</f>
        <v>10</v>
      </c>
      <c r="K226" s="358">
        <v>25</v>
      </c>
      <c r="L226" s="270">
        <f>SUM(M226:O226)</f>
        <v>55</v>
      </c>
      <c r="M226" s="343">
        <f>SUM('[5]jan'!M226)</f>
        <v>20</v>
      </c>
      <c r="N226" s="343">
        <f>SUM('[6]feb'!N226)</f>
        <v>20</v>
      </c>
      <c r="O226" s="343">
        <f>SUM('[7]march'!O226)</f>
        <v>15</v>
      </c>
      <c r="P226" s="358">
        <v>25</v>
      </c>
      <c r="Q226" s="270">
        <f>SUM(R226:T226)</f>
        <v>10</v>
      </c>
      <c r="R226" s="343">
        <f>SUM('[8]april'!R226)</f>
        <v>0</v>
      </c>
      <c r="S226" s="343">
        <f>SUM('[9]may'!S226)</f>
        <v>5</v>
      </c>
      <c r="T226" s="343">
        <f>SUM('[10]june'!T226)</f>
        <v>5</v>
      </c>
      <c r="U226" s="363">
        <v>20</v>
      </c>
      <c r="V226" s="270">
        <f>SUM(W226:Y226)</f>
        <v>10</v>
      </c>
      <c r="W226" s="343">
        <f>SUM('[11]july'!W226)</f>
        <v>5</v>
      </c>
      <c r="X226" s="343">
        <f>SUM('[12]aug'!X226)</f>
        <v>5</v>
      </c>
      <c r="Y226" s="343">
        <f>SUM('[13]sep'!Y226)</f>
        <v>0</v>
      </c>
      <c r="Z226" s="190"/>
      <c r="AA226" s="27"/>
      <c r="AB226" s="314" t="s">
        <v>336</v>
      </c>
    </row>
    <row r="227" spans="1:28" ht="24.75" customHeight="1" hidden="1">
      <c r="A227" s="336"/>
      <c r="B227" s="158" t="s">
        <v>150</v>
      </c>
      <c r="C227" s="47" t="s">
        <v>170</v>
      </c>
      <c r="D227" s="48">
        <v>25</v>
      </c>
      <c r="E227" s="381"/>
      <c r="F227" s="406"/>
      <c r="G227" s="31"/>
      <c r="H227" s="82"/>
      <c r="I227" s="82"/>
      <c r="J227" s="82"/>
      <c r="K227" s="105"/>
      <c r="L227" s="31"/>
      <c r="M227" s="105"/>
      <c r="N227" s="105"/>
      <c r="O227" s="105"/>
      <c r="P227" s="105"/>
      <c r="Q227" s="31"/>
      <c r="R227" s="82"/>
      <c r="S227" s="82"/>
      <c r="T227" s="82"/>
      <c r="U227" s="402"/>
      <c r="V227" s="31"/>
      <c r="W227" s="82"/>
      <c r="X227" s="82"/>
      <c r="Y227" s="82"/>
      <c r="Z227" s="190"/>
      <c r="AA227" s="27"/>
      <c r="AB227" s="314" t="s">
        <v>344</v>
      </c>
    </row>
    <row r="228" spans="1:28" ht="18.75" hidden="1">
      <c r="A228" s="174"/>
      <c r="B228" s="158" t="s">
        <v>230</v>
      </c>
      <c r="C228" s="47" t="s">
        <v>194</v>
      </c>
      <c r="D228" s="48">
        <f>SUM(D229:D230)</f>
        <v>55000</v>
      </c>
      <c r="E228" s="381"/>
      <c r="F228" s="48"/>
      <c r="G228" s="112"/>
      <c r="H228" s="112"/>
      <c r="I228" s="112"/>
      <c r="J228" s="112"/>
      <c r="K228" s="48"/>
      <c r="L228" s="48"/>
      <c r="M228" s="112"/>
      <c r="N228" s="112"/>
      <c r="O228" s="112"/>
      <c r="P228" s="48"/>
      <c r="Q228" s="48"/>
      <c r="R228" s="112"/>
      <c r="S228" s="112"/>
      <c r="T228" s="112"/>
      <c r="U228" s="395"/>
      <c r="V228" s="48"/>
      <c r="W228" s="112"/>
      <c r="X228" s="112"/>
      <c r="Y228" s="112"/>
      <c r="Z228" s="190"/>
      <c r="AA228" s="27" t="s">
        <v>324</v>
      </c>
      <c r="AB228" s="314"/>
    </row>
    <row r="229" spans="1:28" ht="18.75" hidden="1">
      <c r="A229" s="336"/>
      <c r="B229" s="166" t="s">
        <v>201</v>
      </c>
      <c r="C229" s="167" t="s">
        <v>194</v>
      </c>
      <c r="D229" s="112">
        <v>25000</v>
      </c>
      <c r="E229" s="381"/>
      <c r="F229" s="386"/>
      <c r="G229" s="31"/>
      <c r="H229" s="146"/>
      <c r="I229" s="146"/>
      <c r="J229" s="146"/>
      <c r="K229" s="87"/>
      <c r="L229" s="87"/>
      <c r="M229" s="87"/>
      <c r="N229" s="87"/>
      <c r="O229" s="87"/>
      <c r="P229" s="87"/>
      <c r="Q229" s="146"/>
      <c r="R229" s="146"/>
      <c r="S229" s="146"/>
      <c r="T229" s="146"/>
      <c r="U229" s="88"/>
      <c r="V229" s="386"/>
      <c r="W229" s="146"/>
      <c r="X229" s="146"/>
      <c r="Y229" s="146"/>
      <c r="Z229" s="190"/>
      <c r="AA229" s="27"/>
      <c r="AB229" s="314" t="s">
        <v>344</v>
      </c>
    </row>
    <row r="230" spans="1:28" ht="18.75" hidden="1">
      <c r="A230" s="333"/>
      <c r="B230" s="166" t="s">
        <v>151</v>
      </c>
      <c r="C230" s="167" t="s">
        <v>194</v>
      </c>
      <c r="D230" s="112">
        <v>30000</v>
      </c>
      <c r="E230" s="381"/>
      <c r="F230" s="386"/>
      <c r="G230" s="31"/>
      <c r="H230" s="146"/>
      <c r="I230" s="146"/>
      <c r="J230" s="146"/>
      <c r="K230" s="87"/>
      <c r="L230" s="87"/>
      <c r="M230" s="87"/>
      <c r="N230" s="87"/>
      <c r="O230" s="87"/>
      <c r="P230" s="87"/>
      <c r="Q230" s="146"/>
      <c r="R230" s="146"/>
      <c r="S230" s="146"/>
      <c r="T230" s="146"/>
      <c r="U230" s="88"/>
      <c r="V230" s="386"/>
      <c r="W230" s="146"/>
      <c r="X230" s="146"/>
      <c r="Y230" s="146"/>
      <c r="Z230" s="190"/>
      <c r="AA230" s="27"/>
      <c r="AB230" s="314" t="s">
        <v>338</v>
      </c>
    </row>
    <row r="231" spans="1:28" ht="34.5" hidden="1">
      <c r="A231" s="170"/>
      <c r="B231" s="171" t="s">
        <v>231</v>
      </c>
      <c r="C231" s="172" t="s">
        <v>178</v>
      </c>
      <c r="D231" s="173">
        <v>20</v>
      </c>
      <c r="E231" s="381"/>
      <c r="F231" s="48"/>
      <c r="G231" s="31"/>
      <c r="H231" s="31"/>
      <c r="I231" s="31"/>
      <c r="J231" s="31"/>
      <c r="K231" s="118"/>
      <c r="L231" s="118"/>
      <c r="M231" s="31"/>
      <c r="N231" s="31"/>
      <c r="O231" s="31"/>
      <c r="P231" s="118"/>
      <c r="Q231" s="407"/>
      <c r="R231" s="31"/>
      <c r="S231" s="31"/>
      <c r="T231" s="31"/>
      <c r="U231" s="408"/>
      <c r="V231" s="409"/>
      <c r="W231" s="31"/>
      <c r="X231" s="31"/>
      <c r="Y231" s="31"/>
      <c r="Z231" s="190"/>
      <c r="AA231" s="27" t="s">
        <v>325</v>
      </c>
      <c r="AB231" s="314"/>
    </row>
    <row r="232" spans="1:28" ht="34.5" hidden="1">
      <c r="A232" s="334"/>
      <c r="B232" s="166" t="s">
        <v>152</v>
      </c>
      <c r="C232" s="167" t="s">
        <v>178</v>
      </c>
      <c r="D232" s="112">
        <v>20</v>
      </c>
      <c r="E232" s="381"/>
      <c r="F232" s="386"/>
      <c r="G232" s="31"/>
      <c r="H232" s="146"/>
      <c r="I232" s="146"/>
      <c r="J232" s="146"/>
      <c r="K232" s="87"/>
      <c r="L232" s="31"/>
      <c r="M232" s="87"/>
      <c r="N232" s="87"/>
      <c r="O232" s="87"/>
      <c r="P232" s="87"/>
      <c r="Q232" s="31"/>
      <c r="R232" s="146"/>
      <c r="S232" s="146"/>
      <c r="T232" s="146"/>
      <c r="U232" s="88"/>
      <c r="V232" s="31"/>
      <c r="W232" s="146"/>
      <c r="X232" s="146"/>
      <c r="Y232" s="146"/>
      <c r="Z232" s="190"/>
      <c r="AA232" s="27"/>
      <c r="AB232" s="314" t="s">
        <v>338</v>
      </c>
    </row>
    <row r="233" spans="1:28" ht="34.5" hidden="1">
      <c r="A233" s="336"/>
      <c r="B233" s="158" t="s">
        <v>232</v>
      </c>
      <c r="C233" s="47" t="s">
        <v>181</v>
      </c>
      <c r="D233" s="48">
        <v>215000</v>
      </c>
      <c r="E233" s="381"/>
      <c r="F233" s="406"/>
      <c r="G233" s="31"/>
      <c r="H233" s="82"/>
      <c r="I233" s="82"/>
      <c r="J233" s="82"/>
      <c r="K233" s="105"/>
      <c r="L233" s="31"/>
      <c r="M233" s="105"/>
      <c r="N233" s="105"/>
      <c r="O233" s="105"/>
      <c r="P233" s="105"/>
      <c r="Q233" s="31"/>
      <c r="R233" s="82"/>
      <c r="S233" s="82"/>
      <c r="T233" s="82"/>
      <c r="U233" s="402"/>
      <c r="V233" s="31"/>
      <c r="W233" s="82"/>
      <c r="X233" s="82"/>
      <c r="Y233" s="82"/>
      <c r="Z233" s="190"/>
      <c r="AA233" s="27"/>
      <c r="AB233" s="314" t="s">
        <v>344</v>
      </c>
    </row>
    <row r="234" spans="1:28" ht="34.5" hidden="1">
      <c r="A234" s="336"/>
      <c r="B234" s="166" t="s">
        <v>233</v>
      </c>
      <c r="C234" s="167" t="s">
        <v>162</v>
      </c>
      <c r="D234" s="112">
        <v>5</v>
      </c>
      <c r="E234" s="381"/>
      <c r="F234" s="386"/>
      <c r="G234" s="31"/>
      <c r="H234" s="146"/>
      <c r="I234" s="146"/>
      <c r="J234" s="146"/>
      <c r="K234" s="87"/>
      <c r="L234" s="31"/>
      <c r="M234" s="87"/>
      <c r="N234" s="87"/>
      <c r="O234" s="87"/>
      <c r="P234" s="87"/>
      <c r="Q234" s="31"/>
      <c r="R234" s="146"/>
      <c r="S234" s="146"/>
      <c r="T234" s="146"/>
      <c r="U234" s="88"/>
      <c r="V234" s="31"/>
      <c r="W234" s="146"/>
      <c r="X234" s="146"/>
      <c r="Y234" s="146"/>
      <c r="Z234" s="190"/>
      <c r="AA234" s="27"/>
      <c r="AB234" s="314" t="s">
        <v>344</v>
      </c>
    </row>
    <row r="235" spans="1:28" ht="34.5" hidden="1">
      <c r="A235" s="336"/>
      <c r="B235" s="166" t="s">
        <v>234</v>
      </c>
      <c r="C235" s="167" t="s">
        <v>162</v>
      </c>
      <c r="D235" s="112">
        <v>2</v>
      </c>
      <c r="E235" s="381"/>
      <c r="F235" s="386"/>
      <c r="G235" s="31"/>
      <c r="H235" s="146"/>
      <c r="I235" s="146"/>
      <c r="J235" s="146"/>
      <c r="K235" s="87"/>
      <c r="L235" s="31"/>
      <c r="M235" s="87"/>
      <c r="N235" s="87"/>
      <c r="O235" s="87"/>
      <c r="P235" s="87"/>
      <c r="Q235" s="31"/>
      <c r="R235" s="146"/>
      <c r="S235" s="146"/>
      <c r="T235" s="146"/>
      <c r="U235" s="88"/>
      <c r="V235" s="31"/>
      <c r="W235" s="146"/>
      <c r="X235" s="146"/>
      <c r="Y235" s="146"/>
      <c r="Z235" s="190"/>
      <c r="AA235" s="27"/>
      <c r="AB235" s="314" t="s">
        <v>344</v>
      </c>
    </row>
    <row r="236" spans="1:28" ht="34.5" hidden="1">
      <c r="A236" s="174"/>
      <c r="B236" s="175" t="s">
        <v>255</v>
      </c>
      <c r="C236" s="167" t="s">
        <v>195</v>
      </c>
      <c r="D236" s="112">
        <f>SUM(D237:D239)</f>
        <v>323</v>
      </c>
      <c r="E236" s="381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410"/>
      <c r="V236" s="112"/>
      <c r="W236" s="112"/>
      <c r="X236" s="112"/>
      <c r="Y236" s="112"/>
      <c r="Z236" s="190"/>
      <c r="AA236" s="27" t="s">
        <v>326</v>
      </c>
      <c r="AB236" s="314"/>
    </row>
    <row r="237" spans="1:28" ht="22.5" customHeight="1" hidden="1">
      <c r="A237" s="336"/>
      <c r="B237" s="166" t="s">
        <v>153</v>
      </c>
      <c r="C237" s="167" t="s">
        <v>196</v>
      </c>
      <c r="D237" s="112">
        <v>1</v>
      </c>
      <c r="E237" s="381"/>
      <c r="F237" s="386"/>
      <c r="G237" s="31"/>
      <c r="H237" s="146"/>
      <c r="I237" s="146"/>
      <c r="J237" s="146"/>
      <c r="K237" s="87"/>
      <c r="L237" s="31"/>
      <c r="M237" s="87"/>
      <c r="N237" s="87"/>
      <c r="O237" s="87"/>
      <c r="P237" s="87"/>
      <c r="Q237" s="31"/>
      <c r="R237" s="146"/>
      <c r="S237" s="146"/>
      <c r="T237" s="146"/>
      <c r="U237" s="88"/>
      <c r="V237" s="31"/>
      <c r="W237" s="146"/>
      <c r="X237" s="146"/>
      <c r="Y237" s="146"/>
      <c r="Z237" s="190"/>
      <c r="AA237" s="27"/>
      <c r="AB237" s="314" t="s">
        <v>344</v>
      </c>
    </row>
    <row r="238" spans="1:28" ht="34.5" hidden="1">
      <c r="A238" s="336"/>
      <c r="B238" s="166" t="s">
        <v>154</v>
      </c>
      <c r="C238" s="167" t="s">
        <v>162</v>
      </c>
      <c r="D238" s="112">
        <v>22</v>
      </c>
      <c r="E238" s="381"/>
      <c r="F238" s="386"/>
      <c r="G238" s="31"/>
      <c r="H238" s="146"/>
      <c r="I238" s="146"/>
      <c r="J238" s="146"/>
      <c r="K238" s="87"/>
      <c r="L238" s="31"/>
      <c r="M238" s="87"/>
      <c r="N238" s="87"/>
      <c r="O238" s="87"/>
      <c r="P238" s="87"/>
      <c r="Q238" s="31"/>
      <c r="R238" s="146"/>
      <c r="S238" s="146"/>
      <c r="T238" s="146"/>
      <c r="U238" s="88"/>
      <c r="V238" s="31"/>
      <c r="W238" s="146"/>
      <c r="X238" s="146"/>
      <c r="Y238" s="146"/>
      <c r="Z238" s="190"/>
      <c r="AA238" s="27"/>
      <c r="AB238" s="314" t="s">
        <v>344</v>
      </c>
    </row>
    <row r="239" spans="1:28" ht="34.5" hidden="1">
      <c r="A239" s="336"/>
      <c r="B239" s="166" t="s">
        <v>155</v>
      </c>
      <c r="C239" s="167" t="s">
        <v>162</v>
      </c>
      <c r="D239" s="112">
        <v>300</v>
      </c>
      <c r="E239" s="381"/>
      <c r="F239" s="386"/>
      <c r="G239" s="31"/>
      <c r="H239" s="146"/>
      <c r="I239" s="146"/>
      <c r="J239" s="146"/>
      <c r="K239" s="87"/>
      <c r="L239" s="31"/>
      <c r="M239" s="87"/>
      <c r="N239" s="87"/>
      <c r="O239" s="87"/>
      <c r="P239" s="87"/>
      <c r="Q239" s="31"/>
      <c r="R239" s="146"/>
      <c r="S239" s="146"/>
      <c r="T239" s="146"/>
      <c r="U239" s="88"/>
      <c r="V239" s="31"/>
      <c r="W239" s="146"/>
      <c r="X239" s="146"/>
      <c r="Y239" s="146"/>
      <c r="Z239" s="190"/>
      <c r="AA239" s="27"/>
      <c r="AB239" s="314" t="s">
        <v>344</v>
      </c>
    </row>
    <row r="240" spans="1:28" ht="34.5" hidden="1">
      <c r="A240" s="174"/>
      <c r="B240" s="175" t="s">
        <v>256</v>
      </c>
      <c r="C240" s="167"/>
      <c r="D240" s="112"/>
      <c r="E240" s="381"/>
      <c r="F240" s="386"/>
      <c r="G240" s="31"/>
      <c r="H240" s="146"/>
      <c r="I240" s="146"/>
      <c r="J240" s="146"/>
      <c r="K240" s="87"/>
      <c r="L240" s="87"/>
      <c r="M240" s="87"/>
      <c r="N240" s="87"/>
      <c r="O240" s="87"/>
      <c r="P240" s="87"/>
      <c r="Q240" s="146"/>
      <c r="R240" s="146"/>
      <c r="S240" s="146"/>
      <c r="T240" s="146"/>
      <c r="U240" s="88"/>
      <c r="V240" s="386"/>
      <c r="W240" s="146"/>
      <c r="X240" s="146"/>
      <c r="Y240" s="146"/>
      <c r="Z240" s="379"/>
      <c r="AA240" s="27"/>
      <c r="AB240" s="314"/>
    </row>
    <row r="241" spans="1:28" ht="34.5" hidden="1">
      <c r="A241" s="337"/>
      <c r="B241" s="177" t="s">
        <v>156</v>
      </c>
      <c r="C241" s="178" t="s">
        <v>192</v>
      </c>
      <c r="D241" s="179">
        <v>5</v>
      </c>
      <c r="E241" s="411"/>
      <c r="F241" s="412"/>
      <c r="G241" s="413"/>
      <c r="H241" s="180"/>
      <c r="I241" s="180"/>
      <c r="J241" s="180"/>
      <c r="K241" s="181"/>
      <c r="L241" s="413"/>
      <c r="M241" s="181"/>
      <c r="N241" s="181"/>
      <c r="O241" s="181"/>
      <c r="P241" s="181"/>
      <c r="Q241" s="413"/>
      <c r="R241" s="180"/>
      <c r="S241" s="180"/>
      <c r="T241" s="180"/>
      <c r="U241" s="414"/>
      <c r="V241" s="413"/>
      <c r="W241" s="180"/>
      <c r="X241" s="180"/>
      <c r="Y241" s="180"/>
      <c r="Z241" s="190"/>
      <c r="AA241" s="27"/>
      <c r="AB241" s="314" t="s">
        <v>344</v>
      </c>
    </row>
    <row r="242" spans="1:28" ht="34.5" customHeight="1" hidden="1">
      <c r="A242" s="338"/>
      <c r="B242" s="183" t="s">
        <v>157</v>
      </c>
      <c r="C242" s="163" t="s">
        <v>192</v>
      </c>
      <c r="D242" s="164">
        <v>1</v>
      </c>
      <c r="E242" s="415"/>
      <c r="F242" s="416"/>
      <c r="G242" s="57"/>
      <c r="H242" s="165"/>
      <c r="I242" s="165"/>
      <c r="J242" s="165"/>
      <c r="K242" s="108"/>
      <c r="L242" s="57"/>
      <c r="M242" s="108"/>
      <c r="N242" s="108"/>
      <c r="O242" s="108"/>
      <c r="P242" s="108"/>
      <c r="Q242" s="57"/>
      <c r="R242" s="165"/>
      <c r="S242" s="165"/>
      <c r="T242" s="165"/>
      <c r="U242" s="88"/>
      <c r="V242" s="57"/>
      <c r="W242" s="88"/>
      <c r="X242" s="196"/>
      <c r="Y242" s="165"/>
      <c r="Z242" s="190"/>
      <c r="AA242" s="27"/>
      <c r="AB242" s="314" t="s">
        <v>344</v>
      </c>
    </row>
    <row r="243" spans="1:28" ht="34.5" customHeight="1" hidden="1">
      <c r="A243" s="336"/>
      <c r="B243" s="184" t="s">
        <v>259</v>
      </c>
      <c r="C243" s="167" t="s">
        <v>192</v>
      </c>
      <c r="D243" s="112">
        <v>1</v>
      </c>
      <c r="E243" s="381"/>
      <c r="F243" s="386"/>
      <c r="G243" s="31"/>
      <c r="H243" s="146"/>
      <c r="I243" s="146"/>
      <c r="J243" s="146"/>
      <c r="K243" s="87"/>
      <c r="L243" s="31"/>
      <c r="M243" s="87"/>
      <c r="N243" s="87"/>
      <c r="O243" s="87"/>
      <c r="P243" s="87"/>
      <c r="Q243" s="31"/>
      <c r="R243" s="146"/>
      <c r="S243" s="146"/>
      <c r="T243" s="146"/>
      <c r="U243" s="88"/>
      <c r="V243" s="31"/>
      <c r="W243" s="146"/>
      <c r="X243" s="146"/>
      <c r="Y243" s="146"/>
      <c r="Z243" s="190"/>
      <c r="AA243" s="27"/>
      <c r="AB243" s="314" t="s">
        <v>344</v>
      </c>
    </row>
    <row r="244" spans="1:28" ht="34.5" customHeight="1" hidden="1">
      <c r="A244" s="339"/>
      <c r="B244" s="184" t="s">
        <v>158</v>
      </c>
      <c r="C244" s="167" t="s">
        <v>192</v>
      </c>
      <c r="D244" s="112">
        <v>1</v>
      </c>
      <c r="E244" s="381"/>
      <c r="F244" s="386"/>
      <c r="G244" s="31"/>
      <c r="H244" s="146"/>
      <c r="I244" s="146"/>
      <c r="J244" s="146"/>
      <c r="K244" s="87"/>
      <c r="L244" s="31"/>
      <c r="M244" s="87"/>
      <c r="N244" s="87"/>
      <c r="O244" s="87"/>
      <c r="P244" s="87"/>
      <c r="Q244" s="31"/>
      <c r="R244" s="146"/>
      <c r="S244" s="146"/>
      <c r="T244" s="146"/>
      <c r="U244" s="88"/>
      <c r="V244" s="31"/>
      <c r="W244" s="146"/>
      <c r="X244" s="146"/>
      <c r="Y244" s="146"/>
      <c r="Z244" s="190"/>
      <c r="AA244" s="27"/>
      <c r="AB244" s="314" t="s">
        <v>344</v>
      </c>
    </row>
    <row r="245" spans="1:28" ht="51.75" hidden="1">
      <c r="A245" s="340"/>
      <c r="B245" s="183" t="s">
        <v>235</v>
      </c>
      <c r="C245" s="163" t="s">
        <v>192</v>
      </c>
      <c r="D245" s="164">
        <v>1</v>
      </c>
      <c r="E245" s="381"/>
      <c r="F245" s="416"/>
      <c r="G245" s="31"/>
      <c r="H245" s="165"/>
      <c r="I245" s="165"/>
      <c r="J245" s="165"/>
      <c r="K245" s="108"/>
      <c r="L245" s="31"/>
      <c r="M245" s="108"/>
      <c r="N245" s="108"/>
      <c r="O245" s="108"/>
      <c r="P245" s="108"/>
      <c r="Q245" s="31"/>
      <c r="R245" s="165"/>
      <c r="S245" s="165"/>
      <c r="T245" s="165"/>
      <c r="U245" s="88"/>
      <c r="V245" s="31"/>
      <c r="W245" s="165"/>
      <c r="X245" s="165"/>
      <c r="Y245" s="165"/>
      <c r="Z245" s="190"/>
      <c r="AA245" s="27"/>
      <c r="AB245" s="314" t="s">
        <v>344</v>
      </c>
    </row>
    <row r="246" spans="1:28" ht="35.25" customHeight="1" hidden="1" thickBot="1">
      <c r="A246" s="341"/>
      <c r="B246" s="187" t="s">
        <v>159</v>
      </c>
      <c r="C246" s="63" t="s">
        <v>192</v>
      </c>
      <c r="D246" s="64">
        <v>1</v>
      </c>
      <c r="E246" s="64"/>
      <c r="F246" s="64"/>
      <c r="G246" s="383"/>
      <c r="H246" s="64"/>
      <c r="I246" s="64"/>
      <c r="J246" s="64"/>
      <c r="K246" s="64"/>
      <c r="L246" s="383"/>
      <c r="M246" s="64"/>
      <c r="N246" s="64"/>
      <c r="O246" s="64"/>
      <c r="P246" s="64"/>
      <c r="Q246" s="417"/>
      <c r="R246" s="64"/>
      <c r="S246" s="64"/>
      <c r="T246" s="64"/>
      <c r="U246" s="64"/>
      <c r="V246" s="383"/>
      <c r="W246" s="64"/>
      <c r="X246" s="64"/>
      <c r="Y246" s="64"/>
      <c r="Z246" s="190"/>
      <c r="AA246" s="27"/>
      <c r="AB246" s="314" t="s">
        <v>344</v>
      </c>
    </row>
    <row r="247" spans="2:22" ht="19.5" thickTop="1">
      <c r="B247" s="18" t="s">
        <v>267</v>
      </c>
      <c r="G247" s="292"/>
      <c r="L247" s="292"/>
      <c r="V247" s="292"/>
    </row>
    <row r="248" spans="2:4" ht="33.75">
      <c r="B248" s="19" t="s">
        <v>276</v>
      </c>
      <c r="D248" s="3" t="s">
        <v>382</v>
      </c>
    </row>
    <row r="249" spans="3:8" ht="18.75">
      <c r="C249" s="354" t="s">
        <v>383</v>
      </c>
      <c r="D249" s="345"/>
      <c r="E249" s="351" t="s">
        <v>330</v>
      </c>
      <c r="F249" s="352"/>
      <c r="G249" s="352"/>
      <c r="H249" s="353"/>
    </row>
    <row r="250" spans="3:8" ht="18.75">
      <c r="C250" s="354" t="s">
        <v>384</v>
      </c>
      <c r="D250" s="346"/>
      <c r="E250" s="351" t="s">
        <v>377</v>
      </c>
      <c r="F250" s="352"/>
      <c r="G250" s="352"/>
      <c r="H250" s="353"/>
    </row>
    <row r="251" spans="3:8" ht="18.75">
      <c r="C251" s="354" t="s">
        <v>385</v>
      </c>
      <c r="D251" s="347"/>
      <c r="E251" s="351" t="s">
        <v>378</v>
      </c>
      <c r="F251" s="352"/>
      <c r="G251" s="352"/>
      <c r="H251" s="353"/>
    </row>
    <row r="252" spans="3:8" ht="18.75">
      <c r="C252" s="354" t="s">
        <v>386</v>
      </c>
      <c r="D252" s="348"/>
      <c r="E252" s="351" t="s">
        <v>379</v>
      </c>
      <c r="F252" s="352"/>
      <c r="G252" s="352"/>
      <c r="H252" s="353"/>
    </row>
    <row r="253" spans="3:8" ht="18.75">
      <c r="C253" s="354" t="s">
        <v>387</v>
      </c>
      <c r="D253" s="349"/>
      <c r="E253" s="351" t="s">
        <v>380</v>
      </c>
      <c r="F253" s="352"/>
      <c r="G253" s="352"/>
      <c r="H253" s="353"/>
    </row>
    <row r="254" spans="3:8" ht="18.75">
      <c r="C254" s="354" t="s">
        <v>388</v>
      </c>
      <c r="D254" s="350"/>
      <c r="E254" s="351" t="s">
        <v>381</v>
      </c>
      <c r="F254" s="352"/>
      <c r="G254" s="352"/>
      <c r="H254" s="353"/>
    </row>
    <row r="255" spans="4:8" ht="18.75">
      <c r="D255" s="387"/>
      <c r="E255" s="351" t="s">
        <v>390</v>
      </c>
      <c r="F255" s="352"/>
      <c r="G255" s="352"/>
      <c r="H255" s="353"/>
    </row>
  </sheetData>
  <sheetProtection/>
  <mergeCells count="8">
    <mergeCell ref="B46:Y46"/>
    <mergeCell ref="B204:Y204"/>
    <mergeCell ref="A1:Y1"/>
    <mergeCell ref="A2:Y2"/>
    <mergeCell ref="C4:C5"/>
    <mergeCell ref="D4:D5"/>
    <mergeCell ref="E4:E5"/>
    <mergeCell ref="B6:Y6"/>
  </mergeCells>
  <printOptions headings="1"/>
  <pageMargins left="0.7086614173228347" right="0.7086614173228347" top="0.7480314960629921" bottom="0.7480314960629921" header="0.31496062992125984" footer="0.31496062992125984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8"/>
  <sheetViews>
    <sheetView zoomScale="124" zoomScaleNormal="124" zoomScalePageLayoutView="0" workbookViewId="0" topLeftCell="A1">
      <pane ySplit="5" topLeftCell="A244" activePane="bottomLeft" state="frozen"/>
      <selection pane="topLeft" activeCell="A1" sqref="A1"/>
      <selection pane="bottomLeft" activeCell="C248" sqref="C248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5.140625" style="3" customWidth="1"/>
    <col min="5" max="5" width="6.57421875" style="3" hidden="1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4.8515625" style="3" customWidth="1"/>
    <col min="12" max="14" width="6.421875" style="3" hidden="1" customWidth="1"/>
    <col min="15" max="15" width="6.28125" style="3" hidden="1" customWidth="1"/>
    <col min="16" max="16" width="5.14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4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0.9921875" style="3" customWidth="1"/>
    <col min="27" max="27" width="3.00390625" style="24" customWidth="1"/>
    <col min="28" max="16384" width="9.140625" style="3" customWidth="1"/>
  </cols>
  <sheetData>
    <row r="1" spans="1:27" s="4" customFormat="1" ht="23.25">
      <c r="A1" s="428" t="s">
        <v>10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AA1" s="20"/>
    </row>
    <row r="2" spans="1:27" s="9" customFormat="1" ht="24" thickBot="1">
      <c r="A2" s="428" t="s">
        <v>217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AA2" s="21"/>
    </row>
    <row r="3" spans="1:27" s="6" customFormat="1" ht="11.25" customHeight="1" thickBot="1" thickTop="1">
      <c r="A3" s="9"/>
      <c r="B3" s="22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298"/>
      <c r="R3" s="298"/>
      <c r="S3" s="298"/>
      <c r="T3" s="298"/>
      <c r="U3" s="299"/>
      <c r="V3" s="295"/>
      <c r="W3" s="14"/>
      <c r="X3" s="14"/>
      <c r="Y3" s="296"/>
      <c r="Z3" s="22"/>
      <c r="AA3" s="297" t="s">
        <v>369</v>
      </c>
    </row>
    <row r="4" spans="1:28" s="6" customFormat="1" ht="27" customHeight="1" thickTop="1">
      <c r="A4" s="302" t="s">
        <v>373</v>
      </c>
      <c r="B4" s="301" t="s">
        <v>9</v>
      </c>
      <c r="C4" s="429" t="s">
        <v>0</v>
      </c>
      <c r="D4" s="431" t="s">
        <v>370</v>
      </c>
      <c r="E4" s="431" t="s">
        <v>358</v>
      </c>
      <c r="F4" s="303" t="s">
        <v>353</v>
      </c>
      <c r="G4" s="303" t="s">
        <v>354</v>
      </c>
      <c r="H4" s="7"/>
      <c r="I4" s="7"/>
      <c r="J4" s="7"/>
      <c r="K4" s="303" t="s">
        <v>353</v>
      </c>
      <c r="L4" s="197" t="s">
        <v>354</v>
      </c>
      <c r="M4" s="7"/>
      <c r="N4" s="7"/>
      <c r="O4" s="7"/>
      <c r="P4" s="303" t="s">
        <v>353</v>
      </c>
      <c r="Q4" s="303" t="s">
        <v>354</v>
      </c>
      <c r="R4" s="288"/>
      <c r="S4" s="288"/>
      <c r="T4" s="288"/>
      <c r="U4" s="305" t="s">
        <v>353</v>
      </c>
      <c r="V4" s="197" t="s">
        <v>354</v>
      </c>
      <c r="W4" s="7"/>
      <c r="X4" s="7"/>
      <c r="Y4" s="7"/>
      <c r="Z4" s="189"/>
      <c r="AA4" s="22"/>
      <c r="AB4" s="300" t="s">
        <v>327</v>
      </c>
    </row>
    <row r="5" spans="1:27" s="5" customFormat="1" ht="18.75">
      <c r="A5" s="294" t="s">
        <v>374</v>
      </c>
      <c r="B5" s="289" t="s">
        <v>7</v>
      </c>
      <c r="C5" s="430"/>
      <c r="D5" s="432"/>
      <c r="E5" s="440"/>
      <c r="F5" s="304" t="s">
        <v>1</v>
      </c>
      <c r="G5" s="304" t="s">
        <v>1</v>
      </c>
      <c r="H5" s="8" t="s">
        <v>355</v>
      </c>
      <c r="I5" s="8" t="s">
        <v>356</v>
      </c>
      <c r="J5" s="8" t="s">
        <v>357</v>
      </c>
      <c r="K5" s="304" t="s">
        <v>2</v>
      </c>
      <c r="L5" s="198" t="s">
        <v>365</v>
      </c>
      <c r="M5" s="8" t="s">
        <v>366</v>
      </c>
      <c r="N5" s="8" t="s">
        <v>367</v>
      </c>
      <c r="O5" s="8" t="s">
        <v>368</v>
      </c>
      <c r="P5" s="304" t="s">
        <v>3</v>
      </c>
      <c r="Q5" s="304" t="s">
        <v>3</v>
      </c>
      <c r="R5" s="306" t="s">
        <v>359</v>
      </c>
      <c r="S5" s="306" t="s">
        <v>360</v>
      </c>
      <c r="T5" s="306" t="s">
        <v>361</v>
      </c>
      <c r="U5" s="307" t="s">
        <v>4</v>
      </c>
      <c r="V5" s="198" t="s">
        <v>4</v>
      </c>
      <c r="W5" s="8" t="s">
        <v>362</v>
      </c>
      <c r="X5" s="8" t="s">
        <v>363</v>
      </c>
      <c r="Y5" s="8" t="s">
        <v>364</v>
      </c>
      <c r="Z5" s="190"/>
      <c r="AA5" s="23"/>
    </row>
    <row r="6" spans="1:27" s="5" customFormat="1" ht="28.5" customHeight="1" thickBot="1">
      <c r="A6" s="10"/>
      <c r="B6" s="438" t="s">
        <v>5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9"/>
      <c r="R6" s="439"/>
      <c r="S6" s="439"/>
      <c r="T6" s="439"/>
      <c r="U6" s="439"/>
      <c r="V6" s="439"/>
      <c r="W6" s="439"/>
      <c r="X6" s="439"/>
      <c r="Y6" s="439"/>
      <c r="Z6" s="190"/>
      <c r="AA6" s="23"/>
    </row>
    <row r="7" spans="1:27" s="4" customFormat="1" ht="20.25" thickBot="1" thickTop="1">
      <c r="A7" s="11"/>
      <c r="B7" s="287" t="s">
        <v>6</v>
      </c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6"/>
      <c r="V7" s="12"/>
      <c r="W7" s="12"/>
      <c r="X7" s="12"/>
      <c r="Y7" s="12"/>
      <c r="Z7" s="191"/>
      <c r="AA7" s="20"/>
    </row>
    <row r="8" spans="1:27" ht="43.5" customHeight="1" thickTop="1">
      <c r="A8" s="285" t="s">
        <v>197</v>
      </c>
      <c r="B8" s="25" t="s">
        <v>206</v>
      </c>
      <c r="C8" s="26"/>
      <c r="D8" s="195"/>
      <c r="E8" s="195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195"/>
      <c r="X8" s="195"/>
      <c r="Y8" s="195"/>
      <c r="Z8" s="42"/>
      <c r="AA8" s="27"/>
    </row>
    <row r="9" spans="1:27" ht="24" customHeight="1">
      <c r="A9" s="32"/>
      <c r="B9" s="29" t="s">
        <v>13</v>
      </c>
      <c r="C9" s="30"/>
      <c r="D9" s="31"/>
      <c r="E9" s="31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61"/>
      <c r="V9" s="258"/>
      <c r="W9" s="31"/>
      <c r="X9" s="31"/>
      <c r="Y9" s="31"/>
      <c r="Z9" s="42"/>
      <c r="AA9" s="27"/>
    </row>
    <row r="10" spans="1:27" ht="29.25" customHeight="1">
      <c r="A10" s="32"/>
      <c r="B10" s="33" t="s">
        <v>14</v>
      </c>
      <c r="C10" s="30" t="s">
        <v>161</v>
      </c>
      <c r="D10" s="31">
        <v>5</v>
      </c>
      <c r="E10" s="199">
        <f>SUM(G10,L10,Q10,V10)</f>
        <v>0</v>
      </c>
      <c r="F10" s="199">
        <f>SUM(F36)</f>
        <v>0</v>
      </c>
      <c r="G10" s="199">
        <f>SUM(G36)</f>
        <v>0</v>
      </c>
      <c r="H10" s="270">
        <f>SUM(H36)</f>
        <v>0</v>
      </c>
      <c r="I10" s="270">
        <f>SUM(I36)</f>
        <v>0</v>
      </c>
      <c r="J10" s="270">
        <f>SUM(J36)</f>
        <v>0</v>
      </c>
      <c r="K10" s="199">
        <v>2</v>
      </c>
      <c r="L10" s="199">
        <f>SUM(L36)</f>
        <v>0</v>
      </c>
      <c r="M10" s="270">
        <f>SUM(M36)</f>
        <v>0</v>
      </c>
      <c r="N10" s="270">
        <f>SUM(N36)</f>
        <v>0</v>
      </c>
      <c r="O10" s="270">
        <f>SUM(O36)</f>
        <v>0</v>
      </c>
      <c r="P10" s="199">
        <v>4</v>
      </c>
      <c r="Q10" s="199">
        <f>SUM(Q36)</f>
        <v>0</v>
      </c>
      <c r="R10" s="270">
        <f>SUM(R36)</f>
        <v>0</v>
      </c>
      <c r="S10" s="270">
        <f>SUM(S36)</f>
        <v>0</v>
      </c>
      <c r="T10" s="270">
        <f>SUM(T36)</f>
        <v>0</v>
      </c>
      <c r="U10" s="205">
        <v>5</v>
      </c>
      <c r="V10" s="199">
        <f>SUM(V36)</f>
        <v>0</v>
      </c>
      <c r="W10" s="270">
        <f>SUM(W36)</f>
        <v>0</v>
      </c>
      <c r="X10" s="270">
        <f>SUM(X36)</f>
        <v>0</v>
      </c>
      <c r="Y10" s="270">
        <f>SUM(Y36)</f>
        <v>0</v>
      </c>
      <c r="Z10" s="190"/>
      <c r="AA10" s="27" t="s">
        <v>328</v>
      </c>
    </row>
    <row r="11" spans="1:27" ht="18.75">
      <c r="A11" s="43"/>
      <c r="B11" s="29" t="s">
        <v>11</v>
      </c>
      <c r="C11" s="34"/>
      <c r="D11" s="31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61"/>
      <c r="V11" s="258"/>
      <c r="W11" s="258"/>
      <c r="X11" s="258"/>
      <c r="Y11" s="258"/>
      <c r="Z11" s="190"/>
      <c r="AA11" s="27"/>
    </row>
    <row r="12" spans="1:29" ht="51.75">
      <c r="A12" s="28"/>
      <c r="B12" s="33" t="s">
        <v>12</v>
      </c>
      <c r="C12" s="35" t="s">
        <v>160</v>
      </c>
      <c r="D12" s="31">
        <v>3</v>
      </c>
      <c r="E12" s="199">
        <f>SUM(G12,L12,Q12,V12)</f>
        <v>0</v>
      </c>
      <c r="F12" s="199">
        <v>0</v>
      </c>
      <c r="G12" s="199">
        <f>SUM(H12:J12)</f>
        <v>0</v>
      </c>
      <c r="H12" s="31"/>
      <c r="I12" s="31"/>
      <c r="J12" s="31"/>
      <c r="K12" s="199">
        <v>0</v>
      </c>
      <c r="L12" s="199">
        <f>SUM(M12:O12)</f>
        <v>0</v>
      </c>
      <c r="M12" s="31"/>
      <c r="N12" s="31"/>
      <c r="O12" s="31"/>
      <c r="P12" s="199">
        <v>0</v>
      </c>
      <c r="Q12" s="199">
        <f>SUM(R12:T12)</f>
        <v>0</v>
      </c>
      <c r="R12" s="31"/>
      <c r="S12" s="31"/>
      <c r="T12" s="31"/>
      <c r="U12" s="205">
        <v>3</v>
      </c>
      <c r="V12" s="199">
        <f>SUM(W12:Y12)</f>
        <v>0</v>
      </c>
      <c r="W12" s="31"/>
      <c r="X12" s="31"/>
      <c r="Y12" s="31"/>
      <c r="Z12" s="190"/>
      <c r="AA12" s="27" t="s">
        <v>329</v>
      </c>
      <c r="AB12" s="3" t="s">
        <v>330</v>
      </c>
      <c r="AC12" s="3" t="s">
        <v>350</v>
      </c>
    </row>
    <row r="13" spans="1:27" ht="18.75">
      <c r="A13" s="36"/>
      <c r="B13" s="37"/>
      <c r="C13" s="38"/>
      <c r="D13" s="39"/>
      <c r="E13" s="39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3"/>
      <c r="V13" s="262"/>
      <c r="W13" s="262"/>
      <c r="X13" s="39"/>
      <c r="Y13" s="39"/>
      <c r="Z13" s="190"/>
      <c r="AA13" s="27"/>
    </row>
    <row r="14" spans="1:27" ht="18.75">
      <c r="A14" s="40"/>
      <c r="B14" s="36" t="s">
        <v>15</v>
      </c>
      <c r="C14" s="41"/>
      <c r="D14" s="39"/>
      <c r="E14" s="39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3"/>
      <c r="V14" s="262"/>
      <c r="W14" s="262"/>
      <c r="X14" s="39"/>
      <c r="Y14" s="39"/>
      <c r="Z14" s="190"/>
      <c r="AA14" s="27"/>
    </row>
    <row r="15" spans="1:27" ht="39.75" customHeight="1">
      <c r="A15" s="43"/>
      <c r="B15" s="44" t="s">
        <v>16</v>
      </c>
      <c r="C15" s="45"/>
      <c r="D15" s="31"/>
      <c r="E15" s="31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61"/>
      <c r="V15" s="258"/>
      <c r="W15" s="258"/>
      <c r="X15" s="31"/>
      <c r="Y15" s="31"/>
      <c r="Z15" s="190"/>
      <c r="AA15" s="27"/>
    </row>
    <row r="16" spans="1:27" ht="18.75">
      <c r="A16" s="43"/>
      <c r="B16" s="46" t="s">
        <v>17</v>
      </c>
      <c r="C16" s="47" t="s">
        <v>162</v>
      </c>
      <c r="D16" s="48">
        <f>SUM(D17+D22+D23+D26+D32+D33+D34+D36+D37+D38+D39+D43+D44)</f>
        <v>8270</v>
      </c>
      <c r="E16" s="199">
        <f aca="true" t="shared" si="0" ref="E16:E34">SUM(G16,L16,Q16,V16)</f>
        <v>0</v>
      </c>
      <c r="F16" s="200">
        <f>SUM(F17+F22+F23+F26+F32+F33+F34+F36+F37+F38+F39+F43+F44)</f>
        <v>1047</v>
      </c>
      <c r="G16" s="247">
        <f>SUM(G17,G22,G23,G26,G32,G33,G34,G36,G37,G38,G39,G43,G44)</f>
        <v>0</v>
      </c>
      <c r="H16" s="272">
        <f>SUM(H17,H22,H23,H26,H32,H33,H34,H36,H37,H38,H39,H43,H44)</f>
        <v>0</v>
      </c>
      <c r="I16" s="272">
        <f>SUM(I17,I22,I23,I26,I32,I33,I34,I36,I37,I38,I39,I43,I44)</f>
        <v>0</v>
      </c>
      <c r="J16" s="272">
        <f>SUM(J17,J22,J23,J26,J32,J33,J34,J36,J37,J38,J39,J43,J44)</f>
        <v>0</v>
      </c>
      <c r="K16" s="200">
        <f>SUM(K17+K22+K23+K26+K32+K33+K34+K36+K37+K38+K39+K43+K44)</f>
        <v>2377</v>
      </c>
      <c r="L16" s="247">
        <f>SUM(L17,L22,L23,L26,L32,L33,L34,L36,L37,L38,L39,L43,L44)</f>
        <v>0</v>
      </c>
      <c r="M16" s="272">
        <f>SUM(M17,M22,M23,M26,M32,M33,M34,M36,M37,M38,M39,M43,M44)</f>
        <v>0</v>
      </c>
      <c r="N16" s="272">
        <f>SUM(N17,N22,N23,N26,N32,N33,N34,N36,N37,N38,N39,N43,N44)</f>
        <v>0</v>
      </c>
      <c r="O16" s="272">
        <f>SUM(O17,O22,O23,O26,O32,O33,O34,O36,O37,O38,O39,O43,O44)</f>
        <v>0</v>
      </c>
      <c r="P16" s="200">
        <f>SUM(P17+P22+P23+P26+P32+P33+P34+P36+P37+P38+P39+P43+P44)</f>
        <v>2438</v>
      </c>
      <c r="Q16" s="247">
        <f>SUM(Q17,Q22,Q23,Q26,Q32,Q33,Q34,Q36,Q37,Q38,Q39,Q43,Q44)</f>
        <v>0</v>
      </c>
      <c r="R16" s="272">
        <f>SUM(R17,R22,R23,R26,R32,R33,R34,R36,R37,R38,R39,R43,R44)</f>
        <v>0</v>
      </c>
      <c r="S16" s="272">
        <f>SUM(S17,S22,S23,S26,S32,S33,S34,S36,S37,S38,S39,S43,S44)</f>
        <v>0</v>
      </c>
      <c r="T16" s="272">
        <f>SUM(T17,T22,T23,T26,T32,T33,T34,T36,T37,T38,T39,T43,T44)</f>
        <v>0</v>
      </c>
      <c r="U16" s="206">
        <f>SUM(U17+U22+U23+U26+U32+U33+U34+U36+U37+U38+U39+U43+U44)</f>
        <v>2414</v>
      </c>
      <c r="V16" s="247">
        <f>SUM(V17,V22,V23,V26,V32,V33,V34,V36,V37,V38,V39,V43,V44)</f>
        <v>0</v>
      </c>
      <c r="W16" s="272">
        <f>SUM(W17,W22,W23,W26,W32,W33,W34,W36,W37,W38,W39,W43,W44)</f>
        <v>0</v>
      </c>
      <c r="X16" s="272">
        <f>SUM(X17,X22,X23,X26,X32,X33,X34,X36,X37,X38,X39,X43,X44)</f>
        <v>0</v>
      </c>
      <c r="Y16" s="272">
        <f>SUM(Y17,Y22,Y23,Y26,Y32,Y33,Y34,Y36,Y37,Y38,Y39,Y43,Y44)</f>
        <v>0</v>
      </c>
      <c r="Z16" s="190"/>
      <c r="AA16" s="308" t="s">
        <v>278</v>
      </c>
    </row>
    <row r="17" spans="1:27" ht="34.5">
      <c r="A17" s="49"/>
      <c r="B17" s="44" t="s">
        <v>18</v>
      </c>
      <c r="C17" s="45" t="s">
        <v>162</v>
      </c>
      <c r="D17" s="31">
        <f>SUM(D18+D19)</f>
        <v>6700</v>
      </c>
      <c r="E17" s="199">
        <f t="shared" si="0"/>
        <v>0</v>
      </c>
      <c r="F17" s="199">
        <f>SUM(F18+F19)</f>
        <v>800</v>
      </c>
      <c r="G17" s="199">
        <f>SUM(G18:G19)</f>
        <v>0</v>
      </c>
      <c r="H17" s="270">
        <f>SUM(H18:H19)</f>
        <v>0</v>
      </c>
      <c r="I17" s="270">
        <f>SUM(I18:I19)</f>
        <v>0</v>
      </c>
      <c r="J17" s="270">
        <f>SUM(J18:J19)</f>
        <v>0</v>
      </c>
      <c r="K17" s="199">
        <f>SUM(K18+K19)</f>
        <v>1900</v>
      </c>
      <c r="L17" s="199">
        <f>SUM(L18:L19)</f>
        <v>0</v>
      </c>
      <c r="M17" s="270">
        <f>SUM(M18:M19)</f>
        <v>0</v>
      </c>
      <c r="N17" s="270">
        <f>SUM(N18:N19)</f>
        <v>0</v>
      </c>
      <c r="O17" s="270">
        <f>SUM(O18:O19)</f>
        <v>0</v>
      </c>
      <c r="P17" s="199">
        <f>SUM(P18+P19)</f>
        <v>2000</v>
      </c>
      <c r="Q17" s="199">
        <f>SUM(Q18:Q19)</f>
        <v>0</v>
      </c>
      <c r="R17" s="270">
        <f>SUM(R18:R19)</f>
        <v>0</v>
      </c>
      <c r="S17" s="270">
        <f>SUM(S18:S19)</f>
        <v>0</v>
      </c>
      <c r="T17" s="270">
        <f>SUM(T18:T19)</f>
        <v>0</v>
      </c>
      <c r="U17" s="205">
        <f>SUM(U18+U19)</f>
        <v>2000</v>
      </c>
      <c r="V17" s="199">
        <f>SUM(V18:V19)</f>
        <v>0</v>
      </c>
      <c r="W17" s="270">
        <f>SUM(W18:W19)</f>
        <v>0</v>
      </c>
      <c r="X17" s="270">
        <f>SUM(X18:X19)</f>
        <v>0</v>
      </c>
      <c r="Y17" s="270">
        <f>SUM(Y18:Y19)</f>
        <v>0</v>
      </c>
      <c r="Z17" s="190"/>
      <c r="AA17" s="27" t="s">
        <v>279</v>
      </c>
    </row>
    <row r="18" spans="1:28" ht="18.75">
      <c r="A18" s="50"/>
      <c r="B18" s="44" t="s">
        <v>19</v>
      </c>
      <c r="C18" s="45" t="s">
        <v>162</v>
      </c>
      <c r="D18" s="31">
        <v>4200</v>
      </c>
      <c r="E18" s="199">
        <f t="shared" si="0"/>
        <v>0</v>
      </c>
      <c r="F18" s="199">
        <v>500</v>
      </c>
      <c r="G18" s="199">
        <f>SUM(H18:J18)</f>
        <v>0</v>
      </c>
      <c r="H18" s="31"/>
      <c r="I18" s="31"/>
      <c r="J18" s="31"/>
      <c r="K18" s="199">
        <v>1200</v>
      </c>
      <c r="L18" s="199">
        <f>SUM(M18:O18)</f>
        <v>0</v>
      </c>
      <c r="M18" s="31"/>
      <c r="N18" s="31"/>
      <c r="O18" s="31"/>
      <c r="P18" s="199">
        <v>1250</v>
      </c>
      <c r="Q18" s="199">
        <f>SUM(R18:T18)</f>
        <v>0</v>
      </c>
      <c r="R18" s="31"/>
      <c r="S18" s="31"/>
      <c r="T18" s="31"/>
      <c r="U18" s="205">
        <v>1250</v>
      </c>
      <c r="V18" s="199">
        <f>SUM(W18:Y18)</f>
        <v>0</v>
      </c>
      <c r="W18" s="31"/>
      <c r="X18" s="31"/>
      <c r="Y18" s="31"/>
      <c r="Z18" s="190"/>
      <c r="AA18" s="27"/>
      <c r="AB18" s="3" t="s">
        <v>330</v>
      </c>
    </row>
    <row r="19" spans="1:28" ht="18.75">
      <c r="A19" s="50"/>
      <c r="B19" s="44" t="s">
        <v>20</v>
      </c>
      <c r="C19" s="45" t="s">
        <v>162</v>
      </c>
      <c r="D19" s="31">
        <v>2500</v>
      </c>
      <c r="E19" s="199">
        <f t="shared" si="0"/>
        <v>0</v>
      </c>
      <c r="F19" s="199">
        <v>300</v>
      </c>
      <c r="G19" s="199">
        <f>SUM(H19:J19)</f>
        <v>0</v>
      </c>
      <c r="H19" s="31"/>
      <c r="I19" s="31"/>
      <c r="J19" s="31"/>
      <c r="K19" s="199">
        <v>700</v>
      </c>
      <c r="L19" s="199">
        <f>SUM(M19:O19)</f>
        <v>0</v>
      </c>
      <c r="M19" s="31"/>
      <c r="N19" s="31"/>
      <c r="O19" s="31"/>
      <c r="P19" s="199">
        <v>750</v>
      </c>
      <c r="Q19" s="199">
        <f>SUM(R19:T19)</f>
        <v>0</v>
      </c>
      <c r="R19" s="31"/>
      <c r="S19" s="31"/>
      <c r="T19" s="31"/>
      <c r="U19" s="205">
        <v>750</v>
      </c>
      <c r="V19" s="199">
        <f>SUM(W19:Y19)</f>
        <v>0</v>
      </c>
      <c r="W19" s="31"/>
      <c r="X19" s="31"/>
      <c r="Y19" s="31"/>
      <c r="Z19" s="190"/>
      <c r="AA19" s="27"/>
      <c r="AB19" s="3" t="s">
        <v>330</v>
      </c>
    </row>
    <row r="20" spans="1:28" ht="18.75">
      <c r="A20" s="50"/>
      <c r="B20" s="51" t="s">
        <v>21</v>
      </c>
      <c r="C20" s="52" t="s">
        <v>162</v>
      </c>
      <c r="D20" s="53">
        <v>11000</v>
      </c>
      <c r="E20" s="199">
        <f t="shared" si="0"/>
        <v>0</v>
      </c>
      <c r="F20" s="199">
        <v>2000</v>
      </c>
      <c r="G20" s="199">
        <f>SUM(H20:J20)</f>
        <v>0</v>
      </c>
      <c r="H20" s="31"/>
      <c r="I20" s="31"/>
      <c r="J20" s="31"/>
      <c r="K20" s="199">
        <v>3000</v>
      </c>
      <c r="L20" s="199">
        <f>SUM(M20:O20)</f>
        <v>0</v>
      </c>
      <c r="M20" s="31"/>
      <c r="N20" s="31"/>
      <c r="O20" s="31"/>
      <c r="P20" s="199">
        <v>3000</v>
      </c>
      <c r="Q20" s="199">
        <f>SUM(R20:T20)</f>
        <v>0</v>
      </c>
      <c r="R20" s="31"/>
      <c r="S20" s="31"/>
      <c r="T20" s="31"/>
      <c r="U20" s="205">
        <v>3000</v>
      </c>
      <c r="V20" s="199">
        <f>SUM(W20:Y20)</f>
        <v>0</v>
      </c>
      <c r="W20" s="31"/>
      <c r="X20" s="31"/>
      <c r="Y20" s="31"/>
      <c r="Z20" s="190"/>
      <c r="AA20" s="27"/>
      <c r="AB20" s="3" t="s">
        <v>330</v>
      </c>
    </row>
    <row r="21" spans="1:28" ht="18.75">
      <c r="A21" s="50"/>
      <c r="B21" s="51" t="s">
        <v>22</v>
      </c>
      <c r="C21" s="52" t="s">
        <v>162</v>
      </c>
      <c r="D21" s="53">
        <v>4200</v>
      </c>
      <c r="E21" s="199">
        <f t="shared" si="0"/>
        <v>0</v>
      </c>
      <c r="F21" s="199">
        <v>500</v>
      </c>
      <c r="G21" s="199">
        <f>SUM(H21:J21)</f>
        <v>0</v>
      </c>
      <c r="H21" s="31"/>
      <c r="I21" s="31"/>
      <c r="J21" s="31"/>
      <c r="K21" s="199">
        <v>1250</v>
      </c>
      <c r="L21" s="199">
        <f>SUM(M21:O21)</f>
        <v>0</v>
      </c>
      <c r="M21" s="31"/>
      <c r="N21" s="31"/>
      <c r="O21" s="31"/>
      <c r="P21" s="199">
        <v>1250</v>
      </c>
      <c r="Q21" s="199">
        <f>SUM(R21:T21)</f>
        <v>0</v>
      </c>
      <c r="R21" s="31"/>
      <c r="S21" s="31"/>
      <c r="T21" s="31"/>
      <c r="U21" s="205">
        <v>1250</v>
      </c>
      <c r="V21" s="199">
        <f>SUM(W21:Y21)</f>
        <v>0</v>
      </c>
      <c r="W21" s="31"/>
      <c r="X21" s="31"/>
      <c r="Y21" s="31"/>
      <c r="Z21" s="190"/>
      <c r="AA21" s="27"/>
      <c r="AB21" s="3" t="s">
        <v>330</v>
      </c>
    </row>
    <row r="22" spans="1:28" ht="34.5">
      <c r="A22" s="50"/>
      <c r="B22" s="44" t="s">
        <v>23</v>
      </c>
      <c r="C22" s="45" t="s">
        <v>162</v>
      </c>
      <c r="D22" s="31">
        <v>20</v>
      </c>
      <c r="E22" s="199">
        <f t="shared" si="0"/>
        <v>0</v>
      </c>
      <c r="F22" s="199">
        <v>2</v>
      </c>
      <c r="G22" s="199">
        <f>SUM(H22:J22)</f>
        <v>0</v>
      </c>
      <c r="H22" s="31"/>
      <c r="I22" s="31"/>
      <c r="J22" s="31"/>
      <c r="K22" s="199">
        <v>6</v>
      </c>
      <c r="L22" s="199">
        <f>SUM(M22:O22)</f>
        <v>0</v>
      </c>
      <c r="M22" s="31"/>
      <c r="N22" s="31"/>
      <c r="O22" s="31"/>
      <c r="P22" s="199">
        <v>6</v>
      </c>
      <c r="Q22" s="199">
        <f>SUM(R22:T22)</f>
        <v>0</v>
      </c>
      <c r="R22" s="31"/>
      <c r="S22" s="31"/>
      <c r="T22" s="31"/>
      <c r="U22" s="205">
        <v>6</v>
      </c>
      <c r="V22" s="199">
        <f>SUM(W22:Y22)</f>
        <v>0</v>
      </c>
      <c r="W22" s="31"/>
      <c r="X22" s="31"/>
      <c r="Y22" s="31"/>
      <c r="Z22" s="190"/>
      <c r="AA22" s="27"/>
      <c r="AB22" s="3" t="s">
        <v>330</v>
      </c>
    </row>
    <row r="23" spans="1:27" ht="18.75">
      <c r="A23" s="54"/>
      <c r="B23" s="55" t="s">
        <v>24</v>
      </c>
      <c r="C23" s="56" t="s">
        <v>162</v>
      </c>
      <c r="D23" s="57">
        <f>SUM(D24:D25)</f>
        <v>205</v>
      </c>
      <c r="E23" s="199">
        <f t="shared" si="0"/>
        <v>0</v>
      </c>
      <c r="F23" s="201">
        <f aca="true" t="shared" si="1" ref="F23:Y23">SUM(F24:F25)</f>
        <v>25</v>
      </c>
      <c r="G23" s="201">
        <f t="shared" si="1"/>
        <v>0</v>
      </c>
      <c r="H23" s="283">
        <f t="shared" si="1"/>
        <v>0</v>
      </c>
      <c r="I23" s="283">
        <f t="shared" si="1"/>
        <v>0</v>
      </c>
      <c r="J23" s="283">
        <f t="shared" si="1"/>
        <v>0</v>
      </c>
      <c r="K23" s="201">
        <f t="shared" si="1"/>
        <v>55</v>
      </c>
      <c r="L23" s="201">
        <f t="shared" si="1"/>
        <v>0</v>
      </c>
      <c r="M23" s="283">
        <f t="shared" si="1"/>
        <v>0</v>
      </c>
      <c r="N23" s="283">
        <f t="shared" si="1"/>
        <v>0</v>
      </c>
      <c r="O23" s="283">
        <f t="shared" si="1"/>
        <v>0</v>
      </c>
      <c r="P23" s="201">
        <f>SUM(P24:P25)</f>
        <v>55</v>
      </c>
      <c r="Q23" s="201">
        <f t="shared" si="1"/>
        <v>0</v>
      </c>
      <c r="R23" s="283">
        <f t="shared" si="1"/>
        <v>0</v>
      </c>
      <c r="S23" s="283">
        <f t="shared" si="1"/>
        <v>0</v>
      </c>
      <c r="T23" s="283">
        <f t="shared" si="1"/>
        <v>0</v>
      </c>
      <c r="U23" s="207">
        <f>SUM(U24:U25)</f>
        <v>70</v>
      </c>
      <c r="V23" s="201">
        <f t="shared" si="1"/>
        <v>0</v>
      </c>
      <c r="W23" s="283">
        <f t="shared" si="1"/>
        <v>0</v>
      </c>
      <c r="X23" s="283">
        <f t="shared" si="1"/>
        <v>0</v>
      </c>
      <c r="Y23" s="283">
        <f t="shared" si="1"/>
        <v>0</v>
      </c>
      <c r="Z23" s="190"/>
      <c r="AA23" s="27" t="s">
        <v>280</v>
      </c>
    </row>
    <row r="24" spans="1:28" ht="18.75">
      <c r="A24" s="50"/>
      <c r="B24" s="44" t="s">
        <v>25</v>
      </c>
      <c r="C24" s="45" t="s">
        <v>162</v>
      </c>
      <c r="D24" s="31">
        <v>95</v>
      </c>
      <c r="E24" s="199">
        <f t="shared" si="0"/>
        <v>0</v>
      </c>
      <c r="F24" s="199">
        <v>15</v>
      </c>
      <c r="G24" s="199">
        <f>SUM(H24:J24)</f>
        <v>0</v>
      </c>
      <c r="H24" s="31"/>
      <c r="I24" s="31"/>
      <c r="J24" s="31"/>
      <c r="K24" s="199">
        <v>25</v>
      </c>
      <c r="L24" s="199">
        <f>SUM(M24:O24)</f>
        <v>0</v>
      </c>
      <c r="M24" s="31"/>
      <c r="N24" s="31"/>
      <c r="O24" s="31"/>
      <c r="P24" s="199">
        <v>25</v>
      </c>
      <c r="Q24" s="199">
        <f>SUM(R24:T24)</f>
        <v>0</v>
      </c>
      <c r="R24" s="31"/>
      <c r="S24" s="31"/>
      <c r="T24" s="31"/>
      <c r="U24" s="205">
        <v>30</v>
      </c>
      <c r="V24" s="199">
        <f>SUM(W24:Y24)</f>
        <v>0</v>
      </c>
      <c r="W24" s="31"/>
      <c r="X24" s="31"/>
      <c r="Y24" s="31"/>
      <c r="Z24" s="190"/>
      <c r="AA24" s="27"/>
      <c r="AB24" s="3" t="s">
        <v>330</v>
      </c>
    </row>
    <row r="25" spans="1:28" ht="18.75">
      <c r="A25" s="50"/>
      <c r="B25" s="44" t="s">
        <v>26</v>
      </c>
      <c r="C25" s="45" t="s">
        <v>162</v>
      </c>
      <c r="D25" s="31">
        <v>110</v>
      </c>
      <c r="E25" s="199">
        <f t="shared" si="0"/>
        <v>0</v>
      </c>
      <c r="F25" s="199">
        <v>10</v>
      </c>
      <c r="G25" s="199">
        <f>SUM(H25:J25)</f>
        <v>0</v>
      </c>
      <c r="H25" s="31"/>
      <c r="I25" s="31"/>
      <c r="J25" s="31"/>
      <c r="K25" s="199">
        <v>30</v>
      </c>
      <c r="L25" s="199">
        <f>SUM(M25:O25)</f>
        <v>0</v>
      </c>
      <c r="M25" s="31"/>
      <c r="N25" s="31"/>
      <c r="O25" s="31"/>
      <c r="P25" s="199">
        <v>30</v>
      </c>
      <c r="Q25" s="199">
        <f>SUM(R25:T25)</f>
        <v>0</v>
      </c>
      <c r="R25" s="31"/>
      <c r="S25" s="31"/>
      <c r="T25" s="31"/>
      <c r="U25" s="205">
        <v>40</v>
      </c>
      <c r="V25" s="199">
        <f>SUM(W25:Y25)</f>
        <v>0</v>
      </c>
      <c r="W25" s="31"/>
      <c r="X25" s="31"/>
      <c r="Y25" s="31"/>
      <c r="Z25" s="190"/>
      <c r="AA25" s="27"/>
      <c r="AB25" s="3" t="s">
        <v>330</v>
      </c>
    </row>
    <row r="26" spans="1:27" ht="18.75">
      <c r="A26" s="49"/>
      <c r="B26" s="44" t="s">
        <v>27</v>
      </c>
      <c r="C26" s="45" t="s">
        <v>162</v>
      </c>
      <c r="D26" s="31">
        <f>SUM(D27:D29)</f>
        <v>329</v>
      </c>
      <c r="E26" s="199">
        <f t="shared" si="0"/>
        <v>0</v>
      </c>
      <c r="F26" s="199">
        <f aca="true" t="shared" si="2" ref="F26:O26">SUM(F27:F29)</f>
        <v>46</v>
      </c>
      <c r="G26" s="199">
        <f t="shared" si="2"/>
        <v>0</v>
      </c>
      <c r="H26" s="270">
        <f t="shared" si="2"/>
        <v>0</v>
      </c>
      <c r="I26" s="270">
        <f t="shared" si="2"/>
        <v>0</v>
      </c>
      <c r="J26" s="270">
        <f t="shared" si="2"/>
        <v>0</v>
      </c>
      <c r="K26" s="199">
        <f t="shared" si="2"/>
        <v>118</v>
      </c>
      <c r="L26" s="199">
        <f>SUM(L27:L29)</f>
        <v>0</v>
      </c>
      <c r="M26" s="270">
        <f t="shared" si="2"/>
        <v>0</v>
      </c>
      <c r="N26" s="270">
        <f t="shared" si="2"/>
        <v>0</v>
      </c>
      <c r="O26" s="270">
        <f t="shared" si="2"/>
        <v>0</v>
      </c>
      <c r="P26" s="199">
        <f aca="true" t="shared" si="3" ref="P26:Y26">SUM(P27:P29)</f>
        <v>90</v>
      </c>
      <c r="Q26" s="199">
        <f t="shared" si="3"/>
        <v>0</v>
      </c>
      <c r="R26" s="270">
        <f t="shared" si="3"/>
        <v>0</v>
      </c>
      <c r="S26" s="270">
        <f t="shared" si="3"/>
        <v>0</v>
      </c>
      <c r="T26" s="270">
        <f t="shared" si="3"/>
        <v>0</v>
      </c>
      <c r="U26" s="205">
        <f t="shared" si="3"/>
        <v>75</v>
      </c>
      <c r="V26" s="199">
        <f t="shared" si="3"/>
        <v>0</v>
      </c>
      <c r="W26" s="270">
        <f t="shared" si="3"/>
        <v>0</v>
      </c>
      <c r="X26" s="270">
        <f t="shared" si="3"/>
        <v>0</v>
      </c>
      <c r="Y26" s="270">
        <f t="shared" si="3"/>
        <v>0</v>
      </c>
      <c r="Z26" s="190"/>
      <c r="AA26" s="27" t="s">
        <v>281</v>
      </c>
    </row>
    <row r="27" spans="1:28" ht="18.75">
      <c r="A27" s="50"/>
      <c r="B27" s="44" t="s">
        <v>28</v>
      </c>
      <c r="C27" s="45" t="s">
        <v>162</v>
      </c>
      <c r="D27" s="31">
        <v>260</v>
      </c>
      <c r="E27" s="199">
        <f t="shared" si="0"/>
        <v>0</v>
      </c>
      <c r="F27" s="199">
        <v>30</v>
      </c>
      <c r="G27" s="199">
        <f aca="true" t="shared" si="4" ref="G27:G38">SUM(H27:J27)</f>
        <v>0</v>
      </c>
      <c r="H27" s="31"/>
      <c r="I27" s="31"/>
      <c r="J27" s="31"/>
      <c r="K27" s="199">
        <v>85</v>
      </c>
      <c r="L27" s="199">
        <f aca="true" t="shared" si="5" ref="L27:L34">SUM(M27:O27)</f>
        <v>0</v>
      </c>
      <c r="M27" s="31"/>
      <c r="N27" s="31"/>
      <c r="O27" s="31"/>
      <c r="P27" s="199">
        <v>80</v>
      </c>
      <c r="Q27" s="199">
        <f aca="true" t="shared" si="6" ref="Q27:Q34">SUM(R27:T27)</f>
        <v>0</v>
      </c>
      <c r="R27" s="31"/>
      <c r="S27" s="31"/>
      <c r="T27" s="31"/>
      <c r="U27" s="205">
        <v>65</v>
      </c>
      <c r="V27" s="199">
        <f aca="true" t="shared" si="7" ref="V27:V34">SUM(W27:Y27)</f>
        <v>0</v>
      </c>
      <c r="W27" s="31"/>
      <c r="X27" s="31"/>
      <c r="Y27" s="31"/>
      <c r="Z27" s="190"/>
      <c r="AA27" s="27"/>
      <c r="AB27" s="3" t="s">
        <v>330</v>
      </c>
    </row>
    <row r="28" spans="1:28" ht="22.5" customHeight="1">
      <c r="A28" s="50"/>
      <c r="B28" s="44" t="s">
        <v>29</v>
      </c>
      <c r="C28" s="45" t="s">
        <v>162</v>
      </c>
      <c r="D28" s="31">
        <v>55</v>
      </c>
      <c r="E28" s="199">
        <f t="shared" si="0"/>
        <v>0</v>
      </c>
      <c r="F28" s="199">
        <v>10</v>
      </c>
      <c r="G28" s="199">
        <f t="shared" si="4"/>
        <v>0</v>
      </c>
      <c r="H28" s="31"/>
      <c r="I28" s="31"/>
      <c r="J28" s="31"/>
      <c r="K28" s="199">
        <v>25</v>
      </c>
      <c r="L28" s="199">
        <f t="shared" si="5"/>
        <v>0</v>
      </c>
      <c r="M28" s="31"/>
      <c r="N28" s="31"/>
      <c r="O28" s="31"/>
      <c r="P28" s="199">
        <v>10</v>
      </c>
      <c r="Q28" s="199">
        <f t="shared" si="6"/>
        <v>0</v>
      </c>
      <c r="R28" s="31"/>
      <c r="S28" s="31"/>
      <c r="T28" s="31"/>
      <c r="U28" s="205">
        <v>10</v>
      </c>
      <c r="V28" s="199">
        <f t="shared" si="7"/>
        <v>0</v>
      </c>
      <c r="W28" s="31"/>
      <c r="X28" s="31"/>
      <c r="Y28" s="31"/>
      <c r="Z28" s="190"/>
      <c r="AA28" s="27"/>
      <c r="AB28" s="3" t="s">
        <v>330</v>
      </c>
    </row>
    <row r="29" spans="1:28" ht="18.75">
      <c r="A29" s="58"/>
      <c r="B29" s="44" t="s">
        <v>30</v>
      </c>
      <c r="C29" s="45" t="s">
        <v>162</v>
      </c>
      <c r="D29" s="31">
        <v>14</v>
      </c>
      <c r="E29" s="199">
        <f t="shared" si="0"/>
        <v>0</v>
      </c>
      <c r="F29" s="199">
        <v>6</v>
      </c>
      <c r="G29" s="199">
        <f t="shared" si="4"/>
        <v>0</v>
      </c>
      <c r="H29" s="31"/>
      <c r="I29" s="31"/>
      <c r="J29" s="31"/>
      <c r="K29" s="199">
        <v>8</v>
      </c>
      <c r="L29" s="199">
        <f t="shared" si="5"/>
        <v>0</v>
      </c>
      <c r="M29" s="31"/>
      <c r="N29" s="31"/>
      <c r="O29" s="31"/>
      <c r="P29" s="199">
        <v>0</v>
      </c>
      <c r="Q29" s="199">
        <f t="shared" si="6"/>
        <v>0</v>
      </c>
      <c r="R29" s="31"/>
      <c r="S29" s="31"/>
      <c r="T29" s="31"/>
      <c r="U29" s="205">
        <v>0</v>
      </c>
      <c r="V29" s="199">
        <f t="shared" si="7"/>
        <v>0</v>
      </c>
      <c r="W29" s="31"/>
      <c r="X29" s="31"/>
      <c r="Y29" s="31"/>
      <c r="Z29" s="190"/>
      <c r="AA29" s="27"/>
      <c r="AB29" s="3" t="s">
        <v>330</v>
      </c>
    </row>
    <row r="30" spans="1:28" ht="18.75">
      <c r="A30" s="50"/>
      <c r="B30" s="51" t="s">
        <v>31</v>
      </c>
      <c r="C30" s="52" t="s">
        <v>162</v>
      </c>
      <c r="D30" s="53">
        <v>55</v>
      </c>
      <c r="E30" s="199">
        <f t="shared" si="0"/>
        <v>0</v>
      </c>
      <c r="F30" s="202">
        <v>10</v>
      </c>
      <c r="G30" s="199">
        <f t="shared" si="4"/>
        <v>0</v>
      </c>
      <c r="H30" s="53"/>
      <c r="I30" s="53"/>
      <c r="J30" s="53"/>
      <c r="K30" s="202">
        <v>25</v>
      </c>
      <c r="L30" s="199">
        <f t="shared" si="5"/>
        <v>0</v>
      </c>
      <c r="M30" s="53"/>
      <c r="N30" s="53"/>
      <c r="O30" s="53"/>
      <c r="P30" s="202">
        <v>10</v>
      </c>
      <c r="Q30" s="199">
        <f t="shared" si="6"/>
        <v>0</v>
      </c>
      <c r="R30" s="53"/>
      <c r="S30" s="53"/>
      <c r="T30" s="53"/>
      <c r="U30" s="208">
        <v>10</v>
      </c>
      <c r="V30" s="199">
        <f t="shared" si="7"/>
        <v>0</v>
      </c>
      <c r="W30" s="53"/>
      <c r="X30" s="53"/>
      <c r="Y30" s="53"/>
      <c r="Z30" s="190"/>
      <c r="AA30" s="27"/>
      <c r="AB30" s="3" t="s">
        <v>330</v>
      </c>
    </row>
    <row r="31" spans="1:28" ht="18.75">
      <c r="A31" s="50"/>
      <c r="B31" s="51" t="s">
        <v>32</v>
      </c>
      <c r="C31" s="52" t="s">
        <v>162</v>
      </c>
      <c r="D31" s="53">
        <v>1</v>
      </c>
      <c r="E31" s="199">
        <f t="shared" si="0"/>
        <v>0</v>
      </c>
      <c r="F31" s="202">
        <v>0</v>
      </c>
      <c r="G31" s="199">
        <f t="shared" si="4"/>
        <v>0</v>
      </c>
      <c r="H31" s="53"/>
      <c r="I31" s="53"/>
      <c r="J31" s="53"/>
      <c r="K31" s="202">
        <v>0</v>
      </c>
      <c r="L31" s="199">
        <f t="shared" si="5"/>
        <v>0</v>
      </c>
      <c r="M31" s="53"/>
      <c r="N31" s="53"/>
      <c r="O31" s="53"/>
      <c r="P31" s="202">
        <v>0</v>
      </c>
      <c r="Q31" s="199">
        <f t="shared" si="6"/>
        <v>0</v>
      </c>
      <c r="R31" s="53"/>
      <c r="S31" s="53"/>
      <c r="T31" s="53"/>
      <c r="U31" s="208">
        <v>0</v>
      </c>
      <c r="V31" s="199">
        <f t="shared" si="7"/>
        <v>0</v>
      </c>
      <c r="W31" s="53"/>
      <c r="X31" s="53"/>
      <c r="Y31" s="53"/>
      <c r="Z31" s="190"/>
      <c r="AA31" s="27"/>
      <c r="AB31" s="3" t="s">
        <v>330</v>
      </c>
    </row>
    <row r="32" spans="1:28" ht="18.75">
      <c r="A32" s="50"/>
      <c r="B32" s="44" t="s">
        <v>33</v>
      </c>
      <c r="C32" s="45" t="s">
        <v>162</v>
      </c>
      <c r="D32" s="31">
        <v>365</v>
      </c>
      <c r="E32" s="199">
        <f t="shared" si="0"/>
        <v>0</v>
      </c>
      <c r="F32" s="199">
        <v>50</v>
      </c>
      <c r="G32" s="199">
        <f t="shared" si="4"/>
        <v>0</v>
      </c>
      <c r="H32" s="31"/>
      <c r="I32" s="31"/>
      <c r="J32" s="31"/>
      <c r="K32" s="199">
        <v>120</v>
      </c>
      <c r="L32" s="199">
        <f t="shared" si="5"/>
        <v>0</v>
      </c>
      <c r="M32" s="31"/>
      <c r="N32" s="31"/>
      <c r="O32" s="31"/>
      <c r="P32" s="199">
        <v>110</v>
      </c>
      <c r="Q32" s="199">
        <f t="shared" si="6"/>
        <v>0</v>
      </c>
      <c r="R32" s="31"/>
      <c r="S32" s="31"/>
      <c r="T32" s="31"/>
      <c r="U32" s="205">
        <v>85</v>
      </c>
      <c r="V32" s="199">
        <f t="shared" si="7"/>
        <v>0</v>
      </c>
      <c r="W32" s="31"/>
      <c r="X32" s="31"/>
      <c r="Y32" s="31"/>
      <c r="Z32" s="190"/>
      <c r="AA32" s="27"/>
      <c r="AB32" s="3" t="s">
        <v>330</v>
      </c>
    </row>
    <row r="33" spans="1:28" ht="18.75">
      <c r="A33" s="50"/>
      <c r="B33" s="44" t="s">
        <v>34</v>
      </c>
      <c r="C33" s="45" t="s">
        <v>162</v>
      </c>
      <c r="D33" s="31">
        <v>100</v>
      </c>
      <c r="E33" s="199">
        <f t="shared" si="0"/>
        <v>0</v>
      </c>
      <c r="F33" s="199">
        <v>25</v>
      </c>
      <c r="G33" s="199">
        <f t="shared" si="4"/>
        <v>0</v>
      </c>
      <c r="H33" s="31"/>
      <c r="I33" s="31"/>
      <c r="J33" s="31"/>
      <c r="K33" s="199">
        <v>25</v>
      </c>
      <c r="L33" s="199">
        <f t="shared" si="5"/>
        <v>0</v>
      </c>
      <c r="M33" s="31"/>
      <c r="N33" s="31"/>
      <c r="O33" s="31"/>
      <c r="P33" s="199">
        <v>25</v>
      </c>
      <c r="Q33" s="199">
        <f t="shared" si="6"/>
        <v>0</v>
      </c>
      <c r="R33" s="31"/>
      <c r="S33" s="31"/>
      <c r="T33" s="31"/>
      <c r="U33" s="205">
        <v>25</v>
      </c>
      <c r="V33" s="199">
        <f t="shared" si="7"/>
        <v>0</v>
      </c>
      <c r="W33" s="31"/>
      <c r="X33" s="31"/>
      <c r="Y33" s="31"/>
      <c r="Z33" s="190"/>
      <c r="AA33" s="27"/>
      <c r="AB33" s="3" t="s">
        <v>330</v>
      </c>
    </row>
    <row r="34" spans="1:28" ht="34.5">
      <c r="A34" s="50"/>
      <c r="B34" s="44" t="s">
        <v>35</v>
      </c>
      <c r="C34" s="45" t="s">
        <v>162</v>
      </c>
      <c r="D34" s="31">
        <v>205</v>
      </c>
      <c r="E34" s="199">
        <f t="shared" si="0"/>
        <v>0</v>
      </c>
      <c r="F34" s="199">
        <v>40</v>
      </c>
      <c r="G34" s="199">
        <f t="shared" si="4"/>
        <v>0</v>
      </c>
      <c r="H34" s="31"/>
      <c r="I34" s="31"/>
      <c r="J34" s="31"/>
      <c r="K34" s="199">
        <v>55</v>
      </c>
      <c r="L34" s="199">
        <f t="shared" si="5"/>
        <v>0</v>
      </c>
      <c r="M34" s="31"/>
      <c r="N34" s="31"/>
      <c r="O34" s="31"/>
      <c r="P34" s="199">
        <v>55</v>
      </c>
      <c r="Q34" s="199">
        <f t="shared" si="6"/>
        <v>0</v>
      </c>
      <c r="R34" s="31"/>
      <c r="S34" s="31"/>
      <c r="T34" s="31"/>
      <c r="U34" s="205">
        <v>55</v>
      </c>
      <c r="V34" s="199">
        <f t="shared" si="7"/>
        <v>0</v>
      </c>
      <c r="W34" s="31"/>
      <c r="X34" s="31"/>
      <c r="Y34" s="31"/>
      <c r="Z34" s="190"/>
      <c r="AA34" s="27"/>
      <c r="AB34" s="3" t="s">
        <v>330</v>
      </c>
    </row>
    <row r="35" spans="1:27" ht="18.75">
      <c r="A35" s="49"/>
      <c r="B35" s="44" t="s">
        <v>36</v>
      </c>
      <c r="C35" s="45"/>
      <c r="D35" s="31"/>
      <c r="E35" s="31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61"/>
      <c r="V35" s="258"/>
      <c r="W35" s="258"/>
      <c r="X35" s="31"/>
      <c r="Y35" s="31"/>
      <c r="Z35" s="190"/>
      <c r="AA35" s="27"/>
    </row>
    <row r="36" spans="1:28" ht="47.25" customHeight="1">
      <c r="A36" s="50"/>
      <c r="B36" s="44" t="s">
        <v>241</v>
      </c>
      <c r="C36" s="45" t="s">
        <v>161</v>
      </c>
      <c r="D36" s="31">
        <v>5</v>
      </c>
      <c r="E36" s="199">
        <f aca="true" t="shared" si="8" ref="E36:E44">SUM(G36,L36,Q36,V36)</f>
        <v>0</v>
      </c>
      <c r="F36" s="199">
        <v>0</v>
      </c>
      <c r="G36" s="199">
        <f t="shared" si="4"/>
        <v>0</v>
      </c>
      <c r="H36" s="31"/>
      <c r="I36" s="31"/>
      <c r="J36" s="31"/>
      <c r="K36" s="199">
        <v>2</v>
      </c>
      <c r="L36" s="199">
        <f>SUM(M36:O36)</f>
        <v>0</v>
      </c>
      <c r="M36" s="31"/>
      <c r="N36" s="31"/>
      <c r="O36" s="31"/>
      <c r="P36" s="199">
        <v>4</v>
      </c>
      <c r="Q36" s="199">
        <f>SUM(R36:T36)</f>
        <v>0</v>
      </c>
      <c r="R36" s="31"/>
      <c r="S36" s="31"/>
      <c r="T36" s="31"/>
      <c r="U36" s="205">
        <v>5</v>
      </c>
      <c r="V36" s="199">
        <f>SUM(W36:Y36)</f>
        <v>0</v>
      </c>
      <c r="W36" s="31"/>
      <c r="X36" s="31"/>
      <c r="Y36" s="31"/>
      <c r="Z36" s="190"/>
      <c r="AA36" s="27"/>
      <c r="AB36" s="3" t="s">
        <v>330</v>
      </c>
    </row>
    <row r="37" spans="1:28" ht="75.75" customHeight="1">
      <c r="A37" s="50"/>
      <c r="B37" s="44" t="s">
        <v>37</v>
      </c>
      <c r="C37" s="45" t="s">
        <v>163</v>
      </c>
      <c r="D37" s="31">
        <v>6</v>
      </c>
      <c r="E37" s="199">
        <f t="shared" si="8"/>
        <v>0</v>
      </c>
      <c r="F37" s="203">
        <v>2</v>
      </c>
      <c r="G37" s="199">
        <f t="shared" si="4"/>
        <v>0</v>
      </c>
      <c r="H37" s="59"/>
      <c r="I37" s="59"/>
      <c r="J37" s="59"/>
      <c r="K37" s="203">
        <v>3</v>
      </c>
      <c r="L37" s="199">
        <f>SUM(M37:O37)</f>
        <v>0</v>
      </c>
      <c r="M37" s="59"/>
      <c r="N37" s="59"/>
      <c r="O37" s="59"/>
      <c r="P37" s="199">
        <v>1</v>
      </c>
      <c r="Q37" s="199">
        <f>SUM(R37:T37)</f>
        <v>0</v>
      </c>
      <c r="R37" s="59"/>
      <c r="S37" s="59"/>
      <c r="T37" s="59"/>
      <c r="U37" s="209">
        <v>0</v>
      </c>
      <c r="V37" s="199">
        <f>SUM(W37:Y37)</f>
        <v>0</v>
      </c>
      <c r="W37" s="59"/>
      <c r="X37" s="59"/>
      <c r="Y37" s="59"/>
      <c r="Z37" s="190"/>
      <c r="AA37" s="27"/>
      <c r="AB37" s="3" t="s">
        <v>330</v>
      </c>
    </row>
    <row r="38" spans="1:28" ht="69">
      <c r="A38" s="50"/>
      <c r="B38" s="44" t="s">
        <v>38</v>
      </c>
      <c r="C38" s="45" t="s">
        <v>164</v>
      </c>
      <c r="D38" s="31">
        <v>3</v>
      </c>
      <c r="E38" s="199">
        <f t="shared" si="8"/>
        <v>0</v>
      </c>
      <c r="F38" s="199">
        <v>0</v>
      </c>
      <c r="G38" s="199">
        <f t="shared" si="4"/>
        <v>0</v>
      </c>
      <c r="H38" s="31"/>
      <c r="I38" s="31"/>
      <c r="J38" s="31"/>
      <c r="K38" s="203">
        <v>1</v>
      </c>
      <c r="L38" s="199">
        <f>SUM(M38:O38)</f>
        <v>0</v>
      </c>
      <c r="M38" s="59"/>
      <c r="N38" s="59"/>
      <c r="O38" s="59"/>
      <c r="P38" s="199">
        <v>1</v>
      </c>
      <c r="Q38" s="199">
        <f>SUM(R38:T38)</f>
        <v>0</v>
      </c>
      <c r="R38" s="31"/>
      <c r="S38" s="31"/>
      <c r="T38" s="31"/>
      <c r="U38" s="205">
        <v>1</v>
      </c>
      <c r="V38" s="199">
        <f>SUM(W38:Y38)</f>
        <v>0</v>
      </c>
      <c r="W38" s="31"/>
      <c r="X38" s="31"/>
      <c r="Y38" s="31"/>
      <c r="Z38" s="190"/>
      <c r="AA38" s="27"/>
      <c r="AB38" s="3" t="s">
        <v>330</v>
      </c>
    </row>
    <row r="39" spans="1:27" ht="18.75">
      <c r="A39" s="49"/>
      <c r="B39" s="44" t="s">
        <v>39</v>
      </c>
      <c r="C39" s="45" t="s">
        <v>162</v>
      </c>
      <c r="D39" s="31">
        <f>SUM(D40:D42)</f>
        <v>130</v>
      </c>
      <c r="E39" s="199">
        <f t="shared" si="8"/>
        <v>0</v>
      </c>
      <c r="F39" s="199">
        <f aca="true" t="shared" si="9" ref="F39:Y39">SUM(F40:F42)</f>
        <v>22</v>
      </c>
      <c r="G39" s="199">
        <f t="shared" si="9"/>
        <v>0</v>
      </c>
      <c r="H39" s="270">
        <f t="shared" si="9"/>
        <v>0</v>
      </c>
      <c r="I39" s="270">
        <f t="shared" si="9"/>
        <v>0</v>
      </c>
      <c r="J39" s="270">
        <f t="shared" si="9"/>
        <v>0</v>
      </c>
      <c r="K39" s="199">
        <f t="shared" si="9"/>
        <v>36</v>
      </c>
      <c r="L39" s="199">
        <f t="shared" si="9"/>
        <v>0</v>
      </c>
      <c r="M39" s="270">
        <f t="shared" si="9"/>
        <v>0</v>
      </c>
      <c r="N39" s="270">
        <f t="shared" si="9"/>
        <v>0</v>
      </c>
      <c r="O39" s="270">
        <f t="shared" si="9"/>
        <v>0</v>
      </c>
      <c r="P39" s="199">
        <f>SUM(P40:P42)</f>
        <v>36</v>
      </c>
      <c r="Q39" s="199">
        <f t="shared" si="9"/>
        <v>0</v>
      </c>
      <c r="R39" s="270">
        <f t="shared" si="9"/>
        <v>0</v>
      </c>
      <c r="S39" s="270">
        <f t="shared" si="9"/>
        <v>0</v>
      </c>
      <c r="T39" s="270">
        <f t="shared" si="9"/>
        <v>0</v>
      </c>
      <c r="U39" s="205">
        <f>SUM(U40:U42)</f>
        <v>36</v>
      </c>
      <c r="V39" s="199">
        <f t="shared" si="9"/>
        <v>0</v>
      </c>
      <c r="W39" s="270">
        <f t="shared" si="9"/>
        <v>0</v>
      </c>
      <c r="X39" s="270">
        <f t="shared" si="9"/>
        <v>0</v>
      </c>
      <c r="Y39" s="270">
        <f t="shared" si="9"/>
        <v>0</v>
      </c>
      <c r="Z39" s="190"/>
      <c r="AA39" s="27" t="s">
        <v>282</v>
      </c>
    </row>
    <row r="40" spans="1:28" ht="18.75">
      <c r="A40" s="50"/>
      <c r="B40" s="44" t="s">
        <v>40</v>
      </c>
      <c r="C40" s="45" t="s">
        <v>162</v>
      </c>
      <c r="D40" s="31">
        <v>22</v>
      </c>
      <c r="E40" s="199">
        <f t="shared" si="8"/>
        <v>0</v>
      </c>
      <c r="F40" s="199">
        <v>4</v>
      </c>
      <c r="G40" s="199">
        <f>SUM(H40:J40)</f>
        <v>0</v>
      </c>
      <c r="H40" s="31"/>
      <c r="I40" s="31"/>
      <c r="J40" s="31"/>
      <c r="K40" s="199">
        <v>6</v>
      </c>
      <c r="L40" s="199">
        <f>SUM(M40:O40)</f>
        <v>0</v>
      </c>
      <c r="M40" s="31"/>
      <c r="N40" s="31"/>
      <c r="O40" s="31"/>
      <c r="P40" s="199">
        <v>6</v>
      </c>
      <c r="Q40" s="199">
        <f>SUM(R40:T40)</f>
        <v>0</v>
      </c>
      <c r="R40" s="31"/>
      <c r="S40" s="31"/>
      <c r="T40" s="31"/>
      <c r="U40" s="205">
        <v>6</v>
      </c>
      <c r="V40" s="199">
        <f>SUM(W40:Y40)</f>
        <v>0</v>
      </c>
      <c r="W40" s="31"/>
      <c r="X40" s="31"/>
      <c r="Y40" s="31"/>
      <c r="Z40" s="190"/>
      <c r="AA40" s="27"/>
      <c r="AB40" s="3" t="s">
        <v>330</v>
      </c>
    </row>
    <row r="41" spans="1:28" ht="18.75">
      <c r="A41" s="60"/>
      <c r="B41" s="55" t="s">
        <v>41</v>
      </c>
      <c r="C41" s="56" t="s">
        <v>162</v>
      </c>
      <c r="D41" s="57">
        <v>53</v>
      </c>
      <c r="E41" s="199">
        <f t="shared" si="8"/>
        <v>0</v>
      </c>
      <c r="F41" s="201">
        <v>8</v>
      </c>
      <c r="G41" s="199">
        <f>SUM(H41:J41)</f>
        <v>0</v>
      </c>
      <c r="H41" s="57"/>
      <c r="I41" s="57"/>
      <c r="J41" s="57"/>
      <c r="K41" s="201">
        <v>15</v>
      </c>
      <c r="L41" s="199">
        <f>SUM(M41:O41)</f>
        <v>0</v>
      </c>
      <c r="M41" s="57"/>
      <c r="N41" s="57"/>
      <c r="O41" s="57"/>
      <c r="P41" s="201">
        <v>15</v>
      </c>
      <c r="Q41" s="199">
        <f>SUM(R41:T41)</f>
        <v>0</v>
      </c>
      <c r="R41" s="57"/>
      <c r="S41" s="57"/>
      <c r="T41" s="57"/>
      <c r="U41" s="207">
        <v>15</v>
      </c>
      <c r="V41" s="199">
        <f>SUM(W41:Y41)</f>
        <v>0</v>
      </c>
      <c r="W41" s="57"/>
      <c r="X41" s="57"/>
      <c r="Y41" s="57"/>
      <c r="Z41" s="190"/>
      <c r="AA41" s="27"/>
      <c r="AB41" s="3" t="s">
        <v>330</v>
      </c>
    </row>
    <row r="42" spans="1:28" ht="18.75">
      <c r="A42" s="50"/>
      <c r="B42" s="44" t="s">
        <v>42</v>
      </c>
      <c r="C42" s="45" t="s">
        <v>162</v>
      </c>
      <c r="D42" s="31">
        <v>55</v>
      </c>
      <c r="E42" s="199">
        <f t="shared" si="8"/>
        <v>0</v>
      </c>
      <c r="F42" s="199">
        <v>10</v>
      </c>
      <c r="G42" s="199">
        <f>SUM(H42:J42)</f>
        <v>0</v>
      </c>
      <c r="H42" s="31"/>
      <c r="I42" s="31"/>
      <c r="J42" s="31"/>
      <c r="K42" s="199">
        <v>15</v>
      </c>
      <c r="L42" s="199">
        <f>SUM(M42:O42)</f>
        <v>0</v>
      </c>
      <c r="M42" s="31"/>
      <c r="N42" s="31"/>
      <c r="O42" s="31"/>
      <c r="P42" s="199">
        <v>15</v>
      </c>
      <c r="Q42" s="199">
        <f>SUM(R42:T42)</f>
        <v>0</v>
      </c>
      <c r="R42" s="31"/>
      <c r="S42" s="31"/>
      <c r="T42" s="31"/>
      <c r="U42" s="205">
        <v>15</v>
      </c>
      <c r="V42" s="199">
        <f>SUM(W42:Y42)</f>
        <v>0</v>
      </c>
      <c r="W42" s="31"/>
      <c r="X42" s="31"/>
      <c r="Y42" s="31"/>
      <c r="Z42" s="190"/>
      <c r="AA42" s="27"/>
      <c r="AB42" s="3" t="s">
        <v>330</v>
      </c>
    </row>
    <row r="43" spans="1:28" ht="57" customHeight="1">
      <c r="A43" s="50"/>
      <c r="B43" s="44" t="s">
        <v>43</v>
      </c>
      <c r="C43" s="45" t="s">
        <v>162</v>
      </c>
      <c r="D43" s="31">
        <v>200</v>
      </c>
      <c r="E43" s="199">
        <f t="shared" si="8"/>
        <v>0</v>
      </c>
      <c r="F43" s="199">
        <v>35</v>
      </c>
      <c r="G43" s="199">
        <f>SUM(H43:J43)</f>
        <v>0</v>
      </c>
      <c r="H43" s="31"/>
      <c r="I43" s="31"/>
      <c r="J43" s="31"/>
      <c r="K43" s="199">
        <v>55</v>
      </c>
      <c r="L43" s="199">
        <f>SUM(M43:O43)</f>
        <v>0</v>
      </c>
      <c r="M43" s="31"/>
      <c r="N43" s="31"/>
      <c r="O43" s="31"/>
      <c r="P43" s="199">
        <v>55</v>
      </c>
      <c r="Q43" s="199">
        <f>SUM(R43:T43)</f>
        <v>0</v>
      </c>
      <c r="R43" s="31"/>
      <c r="S43" s="31"/>
      <c r="T43" s="31"/>
      <c r="U43" s="205">
        <v>55</v>
      </c>
      <c r="V43" s="199">
        <f>SUM(W43:Y43)</f>
        <v>0</v>
      </c>
      <c r="W43" s="31"/>
      <c r="X43" s="31"/>
      <c r="Y43" s="31"/>
      <c r="Z43" s="190"/>
      <c r="AA43" s="27"/>
      <c r="AB43" s="3" t="s">
        <v>330</v>
      </c>
    </row>
    <row r="44" spans="1:28" ht="18.75">
      <c r="A44" s="50"/>
      <c r="B44" s="44" t="s">
        <v>44</v>
      </c>
      <c r="C44" s="45" t="s">
        <v>162</v>
      </c>
      <c r="D44" s="31">
        <v>2</v>
      </c>
      <c r="E44" s="199">
        <f t="shared" si="8"/>
        <v>0</v>
      </c>
      <c r="F44" s="199">
        <v>0</v>
      </c>
      <c r="G44" s="199">
        <f>SUM(H44:J44)</f>
        <v>0</v>
      </c>
      <c r="H44" s="31"/>
      <c r="I44" s="31"/>
      <c r="J44" s="31"/>
      <c r="K44" s="199">
        <v>1</v>
      </c>
      <c r="L44" s="199">
        <f>SUM(M44:O44)</f>
        <v>0</v>
      </c>
      <c r="M44" s="31"/>
      <c r="N44" s="31"/>
      <c r="O44" s="31"/>
      <c r="P44" s="199">
        <v>0</v>
      </c>
      <c r="Q44" s="199">
        <f>SUM(R44:T44)</f>
        <v>0</v>
      </c>
      <c r="R44" s="31"/>
      <c r="S44" s="31"/>
      <c r="T44" s="31"/>
      <c r="U44" s="205">
        <v>1</v>
      </c>
      <c r="V44" s="199">
        <f>SUM(W44:Y44)</f>
        <v>0</v>
      </c>
      <c r="W44" s="31"/>
      <c r="X44" s="31"/>
      <c r="Y44" s="31"/>
      <c r="Z44" s="190"/>
      <c r="AA44" s="27"/>
      <c r="AB44" s="3" t="s">
        <v>330</v>
      </c>
    </row>
    <row r="45" spans="1:27" ht="19.5" thickBot="1">
      <c r="A45" s="61"/>
      <c r="B45" s="62"/>
      <c r="C45" s="63"/>
      <c r="D45" s="64"/>
      <c r="E45" s="64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64"/>
      <c r="T45" s="64"/>
      <c r="U45" s="65"/>
      <c r="V45" s="64"/>
      <c r="W45" s="64"/>
      <c r="X45" s="64"/>
      <c r="Y45" s="64"/>
      <c r="Z45" s="190"/>
      <c r="AA45" s="27"/>
    </row>
    <row r="46" spans="1:27" ht="21" customHeight="1" thickBot="1" thickTop="1">
      <c r="A46" s="66"/>
      <c r="B46" s="422" t="s">
        <v>6</v>
      </c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4"/>
      <c r="Z46" s="190"/>
      <c r="AA46" s="27"/>
    </row>
    <row r="47" spans="1:27" ht="35.25" thickTop="1">
      <c r="A47" s="286" t="s">
        <v>198</v>
      </c>
      <c r="B47" s="67" t="s">
        <v>207</v>
      </c>
      <c r="C47" s="68"/>
      <c r="D47" s="69"/>
      <c r="E47" s="69"/>
      <c r="F47" s="262"/>
      <c r="G47" s="258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3"/>
      <c r="V47" s="262"/>
      <c r="W47" s="262"/>
      <c r="X47" s="39"/>
      <c r="Y47" s="39"/>
      <c r="Z47" s="190"/>
      <c r="AA47" s="27"/>
    </row>
    <row r="48" spans="1:27" ht="18.75">
      <c r="A48" s="32"/>
      <c r="B48" s="70" t="s">
        <v>45</v>
      </c>
      <c r="C48" s="71"/>
      <c r="D48" s="31"/>
      <c r="E48" s="31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61"/>
      <c r="V48" s="258"/>
      <c r="W48" s="258"/>
      <c r="X48" s="31"/>
      <c r="Y48" s="31"/>
      <c r="Z48" s="190"/>
      <c r="AA48" s="27"/>
    </row>
    <row r="49" spans="1:28" ht="93.75" customHeight="1">
      <c r="A49" s="32"/>
      <c r="B49" s="44" t="s">
        <v>261</v>
      </c>
      <c r="C49" s="45" t="s">
        <v>165</v>
      </c>
      <c r="D49" s="31">
        <v>90</v>
      </c>
      <c r="E49" s="255">
        <f>SUM(G49,L49,Q49,V49)</f>
        <v>0</v>
      </c>
      <c r="F49" s="256">
        <v>0</v>
      </c>
      <c r="G49" s="255">
        <f>G57*100/41664</f>
        <v>0</v>
      </c>
      <c r="H49" s="265">
        <f>H57*100/41664</f>
        <v>0</v>
      </c>
      <c r="I49" s="265">
        <f>I57*100/41664</f>
        <v>0</v>
      </c>
      <c r="J49" s="265">
        <f>J57*100/41664</f>
        <v>0</v>
      </c>
      <c r="K49" s="199">
        <v>40</v>
      </c>
      <c r="L49" s="255">
        <f>L57*100/41664</f>
        <v>0</v>
      </c>
      <c r="M49" s="265">
        <f>M57*100/41664</f>
        <v>0</v>
      </c>
      <c r="N49" s="265">
        <f>N57*100/41664</f>
        <v>0</v>
      </c>
      <c r="O49" s="265">
        <f>O57*100/41664</f>
        <v>0</v>
      </c>
      <c r="P49" s="199">
        <v>0</v>
      </c>
      <c r="Q49" s="255">
        <f>Q57*100/41664</f>
        <v>0</v>
      </c>
      <c r="R49" s="265">
        <f>R57*100/41664</f>
        <v>0</v>
      </c>
      <c r="S49" s="265">
        <f>S57*100/41664</f>
        <v>0</v>
      </c>
      <c r="T49" s="265">
        <f>T57*100/41664</f>
        <v>0</v>
      </c>
      <c r="U49" s="205">
        <v>90</v>
      </c>
      <c r="V49" s="255">
        <f>V57*100/41664</f>
        <v>0</v>
      </c>
      <c r="W49" s="265">
        <f>W57*100/41664</f>
        <v>0</v>
      </c>
      <c r="X49" s="265">
        <f>X57*100/41664</f>
        <v>0</v>
      </c>
      <c r="Y49" s="265">
        <f>Y57*100/41664</f>
        <v>0</v>
      </c>
      <c r="Z49" s="190"/>
      <c r="AA49" s="27" t="s">
        <v>331</v>
      </c>
      <c r="AB49" s="3" t="s">
        <v>372</v>
      </c>
    </row>
    <row r="50" spans="1:27" ht="76.5" customHeight="1">
      <c r="A50" s="32"/>
      <c r="B50" s="44" t="s">
        <v>263</v>
      </c>
      <c r="C50" s="45" t="s">
        <v>165</v>
      </c>
      <c r="D50" s="31">
        <v>90</v>
      </c>
      <c r="E50" s="255">
        <f aca="true" t="shared" si="10" ref="E50:E113">SUM(G50,L50,Q50,V50)</f>
        <v>0</v>
      </c>
      <c r="F50" s="256">
        <v>0</v>
      </c>
      <c r="G50" s="255">
        <f>(G84+G87)*100/8446</f>
        <v>0</v>
      </c>
      <c r="H50" s="265">
        <f>(H84+H87)*100/8446</f>
        <v>0</v>
      </c>
      <c r="I50" s="265">
        <f>(I84+I87)*100/8446</f>
        <v>0</v>
      </c>
      <c r="J50" s="265">
        <f>(J84+J87)*100/8446</f>
        <v>0</v>
      </c>
      <c r="K50" s="199">
        <v>40</v>
      </c>
      <c r="L50" s="255">
        <f>(L84+L87)*100/8446</f>
        <v>0</v>
      </c>
      <c r="M50" s="265">
        <f>(M84+M87)*100/8446</f>
        <v>0</v>
      </c>
      <c r="N50" s="265">
        <f>(N84+N87)*100/8446</f>
        <v>0</v>
      </c>
      <c r="O50" s="265">
        <f>(O84+O87)*100/8446</f>
        <v>0</v>
      </c>
      <c r="P50" s="199">
        <v>0</v>
      </c>
      <c r="Q50" s="255">
        <f>(Q84+Q87)*100/8446</f>
        <v>0</v>
      </c>
      <c r="R50" s="265">
        <f>(R84+R87)*100/8446</f>
        <v>0</v>
      </c>
      <c r="S50" s="265">
        <f>(S84+S87)*100/8446</f>
        <v>0</v>
      </c>
      <c r="T50" s="265">
        <f>(T84+T87)*100/8446</f>
        <v>0</v>
      </c>
      <c r="U50" s="205">
        <v>90</v>
      </c>
      <c r="V50" s="255">
        <f>(V84+V87)*100/8446</f>
        <v>0</v>
      </c>
      <c r="W50" s="265">
        <f>(W84+W87)*100/8446</f>
        <v>0</v>
      </c>
      <c r="X50" s="265">
        <f>(X84+X87)*100/8446</f>
        <v>0</v>
      </c>
      <c r="Y50" s="265">
        <f>(Y84+Y87)*100/8446</f>
        <v>0</v>
      </c>
      <c r="Z50" s="190"/>
      <c r="AA50" s="27" t="s">
        <v>351</v>
      </c>
    </row>
    <row r="51" spans="1:27" ht="58.5" customHeight="1">
      <c r="A51" s="32"/>
      <c r="B51" s="44" t="s">
        <v>262</v>
      </c>
      <c r="C51" s="45" t="s">
        <v>165</v>
      </c>
      <c r="D51" s="31">
        <v>90</v>
      </c>
      <c r="E51" s="255">
        <f t="shared" si="10"/>
        <v>0</v>
      </c>
      <c r="F51" s="199">
        <v>0</v>
      </c>
      <c r="G51" s="255">
        <f>G121*100/351550</f>
        <v>0</v>
      </c>
      <c r="H51" s="265">
        <f>H121*100/351550</f>
        <v>0</v>
      </c>
      <c r="I51" s="265">
        <f>I121*100/351550</f>
        <v>0</v>
      </c>
      <c r="J51" s="265">
        <f>J121*100/351550</f>
        <v>0</v>
      </c>
      <c r="K51" s="199">
        <v>40</v>
      </c>
      <c r="L51" s="255">
        <f>L121*100/351550</f>
        <v>0</v>
      </c>
      <c r="M51" s="265">
        <f>M121*100/351550</f>
        <v>0</v>
      </c>
      <c r="N51" s="265">
        <f>N121*100/351550</f>
        <v>0</v>
      </c>
      <c r="O51" s="265">
        <f>O121*100/351550</f>
        <v>0</v>
      </c>
      <c r="P51" s="199">
        <v>0</v>
      </c>
      <c r="Q51" s="255">
        <f>Q121*100/351550</f>
        <v>0</v>
      </c>
      <c r="R51" s="265">
        <f>R121*100/351550</f>
        <v>0</v>
      </c>
      <c r="S51" s="265">
        <f>S121*100/351550</f>
        <v>0</v>
      </c>
      <c r="T51" s="265">
        <f>T121*100/351550</f>
        <v>0</v>
      </c>
      <c r="U51" s="205">
        <v>90</v>
      </c>
      <c r="V51" s="255">
        <f>V121*100/351550</f>
        <v>0</v>
      </c>
      <c r="W51" s="265">
        <f>W121*100/351550</f>
        <v>0</v>
      </c>
      <c r="X51" s="265">
        <f>X121*100/351550</f>
        <v>0</v>
      </c>
      <c r="Y51" s="265">
        <f>Y121*100/351550</f>
        <v>0</v>
      </c>
      <c r="Z51" s="190"/>
      <c r="AA51" s="27" t="s">
        <v>332</v>
      </c>
    </row>
    <row r="52" spans="1:27" ht="18.75">
      <c r="A52" s="28"/>
      <c r="B52" s="70" t="s">
        <v>46</v>
      </c>
      <c r="C52" s="45"/>
      <c r="D52" s="31"/>
      <c r="E52" s="257"/>
      <c r="F52" s="258"/>
      <c r="G52" s="258"/>
      <c r="H52" s="258"/>
      <c r="I52" s="258"/>
      <c r="J52" s="258"/>
      <c r="K52" s="260"/>
      <c r="L52" s="258"/>
      <c r="M52" s="260"/>
      <c r="N52" s="260"/>
      <c r="O52" s="260"/>
      <c r="P52" s="258"/>
      <c r="Q52" s="258"/>
      <c r="R52" s="258"/>
      <c r="S52" s="258"/>
      <c r="T52" s="258"/>
      <c r="U52" s="261"/>
      <c r="V52" s="258"/>
      <c r="W52" s="258"/>
      <c r="X52" s="258"/>
      <c r="Y52" s="258"/>
      <c r="Z52" s="190"/>
      <c r="AA52" s="27"/>
    </row>
    <row r="53" spans="1:29" ht="22.5" customHeight="1">
      <c r="A53" s="28"/>
      <c r="B53" s="44" t="s">
        <v>47</v>
      </c>
      <c r="C53" s="45" t="s">
        <v>166</v>
      </c>
      <c r="D53" s="31">
        <v>4</v>
      </c>
      <c r="E53" s="256">
        <f t="shared" si="10"/>
        <v>0</v>
      </c>
      <c r="F53" s="199">
        <v>0</v>
      </c>
      <c r="G53" s="199">
        <f>SUM(H53:J53)</f>
        <v>0</v>
      </c>
      <c r="H53" s="31"/>
      <c r="I53" s="31"/>
      <c r="J53" s="31"/>
      <c r="K53" s="199">
        <v>0</v>
      </c>
      <c r="L53" s="199">
        <f>SUM(M53:O53)</f>
        <v>0</v>
      </c>
      <c r="M53" s="31"/>
      <c r="N53" s="31"/>
      <c r="O53" s="31"/>
      <c r="P53" s="199">
        <v>0</v>
      </c>
      <c r="Q53" s="199">
        <f>SUM(R53:T53)</f>
        <v>0</v>
      </c>
      <c r="R53" s="31"/>
      <c r="S53" s="31"/>
      <c r="T53" s="31"/>
      <c r="U53" s="205">
        <v>4</v>
      </c>
      <c r="V53" s="199">
        <f>SUM(W53:Y53)</f>
        <v>0</v>
      </c>
      <c r="W53" s="31"/>
      <c r="X53" s="31"/>
      <c r="Y53" s="31"/>
      <c r="Z53" s="190"/>
      <c r="AA53" s="27" t="s">
        <v>329</v>
      </c>
      <c r="AB53" s="3" t="s">
        <v>330</v>
      </c>
      <c r="AC53" s="3" t="s">
        <v>333</v>
      </c>
    </row>
    <row r="54" spans="1:29" ht="38.25" customHeight="1">
      <c r="A54" s="72"/>
      <c r="B54" s="55" t="s">
        <v>48</v>
      </c>
      <c r="C54" s="56" t="s">
        <v>166</v>
      </c>
      <c r="D54" s="57">
        <v>4</v>
      </c>
      <c r="E54" s="256">
        <f t="shared" si="10"/>
        <v>0</v>
      </c>
      <c r="F54" s="201">
        <v>0</v>
      </c>
      <c r="G54" s="199">
        <f>SUM(H54:J54)</f>
        <v>0</v>
      </c>
      <c r="H54" s="57"/>
      <c r="I54" s="57"/>
      <c r="J54" s="57"/>
      <c r="K54" s="201">
        <v>0</v>
      </c>
      <c r="L54" s="199">
        <f>SUM(M54:O54)</f>
        <v>0</v>
      </c>
      <c r="M54" s="57"/>
      <c r="N54" s="57"/>
      <c r="O54" s="57"/>
      <c r="P54" s="201">
        <v>0</v>
      </c>
      <c r="Q54" s="199">
        <f>SUM(R54:T54)</f>
        <v>0</v>
      </c>
      <c r="R54" s="57"/>
      <c r="S54" s="57"/>
      <c r="T54" s="57"/>
      <c r="U54" s="207">
        <v>4</v>
      </c>
      <c r="V54" s="199">
        <f>SUM(W54:Y54)</f>
        <v>0</v>
      </c>
      <c r="W54" s="57"/>
      <c r="X54" s="57"/>
      <c r="Y54" s="57"/>
      <c r="Z54" s="190"/>
      <c r="AA54" s="27" t="s">
        <v>329</v>
      </c>
      <c r="AB54" s="3" t="s">
        <v>330</v>
      </c>
      <c r="AC54" s="3" t="s">
        <v>352</v>
      </c>
    </row>
    <row r="55" spans="1:27" ht="18.75">
      <c r="A55" s="188"/>
      <c r="B55" s="73"/>
      <c r="C55" s="41"/>
      <c r="D55" s="74"/>
      <c r="E55" s="257"/>
      <c r="F55" s="262"/>
      <c r="G55" s="258"/>
      <c r="H55" s="262"/>
      <c r="I55" s="262"/>
      <c r="J55" s="262"/>
      <c r="K55" s="262"/>
      <c r="L55" s="258"/>
      <c r="M55" s="262"/>
      <c r="N55" s="262"/>
      <c r="O55" s="262"/>
      <c r="P55" s="262"/>
      <c r="Q55" s="258"/>
      <c r="R55" s="262"/>
      <c r="S55" s="262"/>
      <c r="T55" s="262"/>
      <c r="U55" s="263"/>
      <c r="V55" s="258"/>
      <c r="W55" s="262"/>
      <c r="X55" s="262"/>
      <c r="Y55" s="262"/>
      <c r="Z55" s="190"/>
      <c r="AA55" s="27"/>
    </row>
    <row r="56" spans="1:27" ht="18.75">
      <c r="A56" s="75"/>
      <c r="B56" s="76" t="s">
        <v>49</v>
      </c>
      <c r="C56" s="77"/>
      <c r="D56" s="78"/>
      <c r="E56" s="257"/>
      <c r="F56" s="262"/>
      <c r="G56" s="258"/>
      <c r="H56" s="262"/>
      <c r="I56" s="262"/>
      <c r="J56" s="262"/>
      <c r="K56" s="262"/>
      <c r="L56" s="258"/>
      <c r="M56" s="262"/>
      <c r="N56" s="262"/>
      <c r="O56" s="262"/>
      <c r="P56" s="262"/>
      <c r="Q56" s="258"/>
      <c r="R56" s="262"/>
      <c r="S56" s="262"/>
      <c r="T56" s="262"/>
      <c r="U56" s="263"/>
      <c r="V56" s="258"/>
      <c r="W56" s="262"/>
      <c r="X56" s="262"/>
      <c r="Y56" s="262"/>
      <c r="Z56" s="190"/>
      <c r="AA56" s="27"/>
    </row>
    <row r="57" spans="1:27" ht="40.5" customHeight="1">
      <c r="A57" s="79"/>
      <c r="B57" s="80" t="s">
        <v>242</v>
      </c>
      <c r="C57" s="81" t="s">
        <v>167</v>
      </c>
      <c r="D57" s="82">
        <f>SUM(D58+D64+D65+D70+D77)</f>
        <v>41664</v>
      </c>
      <c r="E57" s="256">
        <f t="shared" si="10"/>
        <v>0</v>
      </c>
      <c r="F57" s="211">
        <f aca="true" t="shared" si="11" ref="F57:L57">SUM(F58+F64+F65+F70+F77)</f>
        <v>6466</v>
      </c>
      <c r="G57" s="228">
        <f t="shared" si="11"/>
        <v>0</v>
      </c>
      <c r="H57" s="266">
        <f t="shared" si="11"/>
        <v>0</v>
      </c>
      <c r="I57" s="266">
        <f t="shared" si="11"/>
        <v>0</v>
      </c>
      <c r="J57" s="266">
        <f t="shared" si="11"/>
        <v>0</v>
      </c>
      <c r="K57" s="211">
        <f t="shared" si="11"/>
        <v>13435</v>
      </c>
      <c r="L57" s="228">
        <f t="shared" si="11"/>
        <v>0</v>
      </c>
      <c r="M57" s="266">
        <f aca="true" t="shared" si="12" ref="M57:Y57">SUM(M58+M64+M65+M70+M77)</f>
        <v>0</v>
      </c>
      <c r="N57" s="266">
        <f t="shared" si="12"/>
        <v>0</v>
      </c>
      <c r="O57" s="266">
        <f t="shared" si="12"/>
        <v>0</v>
      </c>
      <c r="P57" s="211">
        <f t="shared" si="12"/>
        <v>12406</v>
      </c>
      <c r="Q57" s="228">
        <f t="shared" si="12"/>
        <v>0</v>
      </c>
      <c r="R57" s="266">
        <f t="shared" si="12"/>
        <v>0</v>
      </c>
      <c r="S57" s="266">
        <f t="shared" si="12"/>
        <v>0</v>
      </c>
      <c r="T57" s="266">
        <f t="shared" si="12"/>
        <v>0</v>
      </c>
      <c r="U57" s="218">
        <f t="shared" si="12"/>
        <v>9357</v>
      </c>
      <c r="V57" s="227">
        <f t="shared" si="12"/>
        <v>0</v>
      </c>
      <c r="W57" s="266">
        <f t="shared" si="12"/>
        <v>0</v>
      </c>
      <c r="X57" s="266">
        <f t="shared" si="12"/>
        <v>0</v>
      </c>
      <c r="Y57" s="266">
        <f t="shared" si="12"/>
        <v>0</v>
      </c>
      <c r="Z57" s="190"/>
      <c r="AA57" s="27" t="s">
        <v>291</v>
      </c>
    </row>
    <row r="58" spans="1:27" ht="18.75">
      <c r="A58" s="79"/>
      <c r="B58" s="83" t="s">
        <v>50</v>
      </c>
      <c r="C58" s="84" t="s">
        <v>168</v>
      </c>
      <c r="D58" s="85">
        <f>SUM(D59+D63)</f>
        <v>29779</v>
      </c>
      <c r="E58" s="256">
        <f t="shared" si="10"/>
        <v>0</v>
      </c>
      <c r="F58" s="212">
        <f aca="true" t="shared" si="13" ref="F58:L58">SUM(F59+F63)</f>
        <v>4415</v>
      </c>
      <c r="G58" s="212">
        <f t="shared" si="13"/>
        <v>0</v>
      </c>
      <c r="H58" s="267">
        <f t="shared" si="13"/>
        <v>0</v>
      </c>
      <c r="I58" s="267">
        <f t="shared" si="13"/>
        <v>0</v>
      </c>
      <c r="J58" s="267">
        <f t="shared" si="13"/>
        <v>0</v>
      </c>
      <c r="K58" s="212">
        <f t="shared" si="13"/>
        <v>9734</v>
      </c>
      <c r="L58" s="212">
        <f t="shared" si="13"/>
        <v>0</v>
      </c>
      <c r="M58" s="267">
        <f aca="true" t="shared" si="14" ref="M58:Y58">SUM(M59+M63)</f>
        <v>0</v>
      </c>
      <c r="N58" s="267">
        <f t="shared" si="14"/>
        <v>0</v>
      </c>
      <c r="O58" s="267">
        <f t="shared" si="14"/>
        <v>0</v>
      </c>
      <c r="P58" s="212">
        <f t="shared" si="14"/>
        <v>8970</v>
      </c>
      <c r="Q58" s="212">
        <f t="shared" si="14"/>
        <v>0</v>
      </c>
      <c r="R58" s="267">
        <f t="shared" si="14"/>
        <v>0</v>
      </c>
      <c r="S58" s="267">
        <f t="shared" si="14"/>
        <v>0</v>
      </c>
      <c r="T58" s="267">
        <f t="shared" si="14"/>
        <v>0</v>
      </c>
      <c r="U58" s="220">
        <f t="shared" si="14"/>
        <v>6660</v>
      </c>
      <c r="V58" s="212">
        <f t="shared" si="14"/>
        <v>0</v>
      </c>
      <c r="W58" s="267">
        <f t="shared" si="14"/>
        <v>0</v>
      </c>
      <c r="X58" s="267">
        <f t="shared" si="14"/>
        <v>0</v>
      </c>
      <c r="Y58" s="267">
        <f t="shared" si="14"/>
        <v>0</v>
      </c>
      <c r="Z58" s="190"/>
      <c r="AA58" s="27" t="s">
        <v>284</v>
      </c>
    </row>
    <row r="59" spans="1:27" ht="18.75">
      <c r="A59" s="79"/>
      <c r="B59" s="83" t="s">
        <v>51</v>
      </c>
      <c r="C59" s="84" t="s">
        <v>168</v>
      </c>
      <c r="D59" s="85">
        <f>SUM(D60:D62)</f>
        <v>15064</v>
      </c>
      <c r="E59" s="256">
        <f t="shared" si="10"/>
        <v>0</v>
      </c>
      <c r="F59" s="212">
        <f aca="true" t="shared" si="15" ref="F59:L59">SUM(F60:F62)</f>
        <v>870</v>
      </c>
      <c r="G59" s="212">
        <f t="shared" si="15"/>
        <v>0</v>
      </c>
      <c r="H59" s="267">
        <f t="shared" si="15"/>
        <v>0</v>
      </c>
      <c r="I59" s="267">
        <f t="shared" si="15"/>
        <v>0</v>
      </c>
      <c r="J59" s="267">
        <f t="shared" si="15"/>
        <v>0</v>
      </c>
      <c r="K59" s="212">
        <f t="shared" si="15"/>
        <v>5464</v>
      </c>
      <c r="L59" s="212">
        <f t="shared" si="15"/>
        <v>0</v>
      </c>
      <c r="M59" s="267">
        <f aca="true" t="shared" si="16" ref="M59:Y59">SUM(M60:M62)</f>
        <v>0</v>
      </c>
      <c r="N59" s="267">
        <f t="shared" si="16"/>
        <v>0</v>
      </c>
      <c r="O59" s="267">
        <f t="shared" si="16"/>
        <v>0</v>
      </c>
      <c r="P59" s="212">
        <f t="shared" si="16"/>
        <v>5484</v>
      </c>
      <c r="Q59" s="212">
        <f t="shared" si="16"/>
        <v>0</v>
      </c>
      <c r="R59" s="267">
        <f t="shared" si="16"/>
        <v>0</v>
      </c>
      <c r="S59" s="267">
        <f t="shared" si="16"/>
        <v>0</v>
      </c>
      <c r="T59" s="267">
        <f t="shared" si="16"/>
        <v>0</v>
      </c>
      <c r="U59" s="212">
        <f t="shared" si="16"/>
        <v>3246</v>
      </c>
      <c r="V59" s="212">
        <f t="shared" si="16"/>
        <v>0</v>
      </c>
      <c r="W59" s="267">
        <f t="shared" si="16"/>
        <v>0</v>
      </c>
      <c r="X59" s="267">
        <f t="shared" si="16"/>
        <v>0</v>
      </c>
      <c r="Y59" s="267">
        <f t="shared" si="16"/>
        <v>0</v>
      </c>
      <c r="Z59" s="190"/>
      <c r="AA59" s="27" t="s">
        <v>283</v>
      </c>
    </row>
    <row r="60" spans="1:28" ht="18.75">
      <c r="A60" s="86"/>
      <c r="B60" s="83" t="s">
        <v>52</v>
      </c>
      <c r="C60" s="84" t="s">
        <v>169</v>
      </c>
      <c r="D60" s="85">
        <v>7341</v>
      </c>
      <c r="E60" s="256">
        <f t="shared" si="10"/>
        <v>0</v>
      </c>
      <c r="F60" s="213">
        <v>193</v>
      </c>
      <c r="G60" s="199">
        <f>SUM(H60:J60)</f>
        <v>0</v>
      </c>
      <c r="H60" s="87"/>
      <c r="I60" s="87"/>
      <c r="J60" s="87"/>
      <c r="K60" s="213">
        <v>3017</v>
      </c>
      <c r="L60" s="199">
        <f>SUM(M60:O60)</f>
        <v>0</v>
      </c>
      <c r="M60" s="87"/>
      <c r="N60" s="87"/>
      <c r="O60" s="87"/>
      <c r="P60" s="213">
        <v>3218</v>
      </c>
      <c r="Q60" s="199">
        <f>SUM(R60:T60)</f>
        <v>0</v>
      </c>
      <c r="R60" s="87"/>
      <c r="S60" s="87"/>
      <c r="T60" s="87"/>
      <c r="U60" s="221">
        <v>913</v>
      </c>
      <c r="V60" s="199">
        <f>SUM(W60:Y60)</f>
        <v>0</v>
      </c>
      <c r="W60" s="87"/>
      <c r="X60" s="87"/>
      <c r="Y60" s="87"/>
      <c r="Z60" s="190"/>
      <c r="AA60" s="27"/>
      <c r="AB60" s="3" t="s">
        <v>334</v>
      </c>
    </row>
    <row r="61" spans="1:28" ht="18.75">
      <c r="A61" s="86"/>
      <c r="B61" s="83" t="s">
        <v>53</v>
      </c>
      <c r="C61" s="84" t="s">
        <v>168</v>
      </c>
      <c r="D61" s="85">
        <v>150</v>
      </c>
      <c r="E61" s="256">
        <f t="shared" si="10"/>
        <v>0</v>
      </c>
      <c r="F61" s="213">
        <v>0</v>
      </c>
      <c r="G61" s="199">
        <f>SUM(H61:J61)</f>
        <v>0</v>
      </c>
      <c r="H61" s="87"/>
      <c r="I61" s="87"/>
      <c r="J61" s="87"/>
      <c r="K61" s="213">
        <v>75</v>
      </c>
      <c r="L61" s="199">
        <f>SUM(M61:O61)</f>
        <v>0</v>
      </c>
      <c r="M61" s="87"/>
      <c r="N61" s="87"/>
      <c r="O61" s="87"/>
      <c r="P61" s="213">
        <v>75</v>
      </c>
      <c r="Q61" s="199">
        <f>SUM(R61:T61)</f>
        <v>0</v>
      </c>
      <c r="R61" s="87"/>
      <c r="S61" s="87"/>
      <c r="T61" s="87"/>
      <c r="U61" s="221">
        <v>0</v>
      </c>
      <c r="V61" s="199">
        <f>SUM(W61:Y61)</f>
        <v>0</v>
      </c>
      <c r="W61" s="87"/>
      <c r="X61" s="87"/>
      <c r="Y61" s="87"/>
      <c r="Z61" s="190"/>
      <c r="AA61" s="27"/>
      <c r="AB61" s="3" t="s">
        <v>334</v>
      </c>
    </row>
    <row r="62" spans="1:28" ht="18.75">
      <c r="A62" s="86"/>
      <c r="B62" s="83" t="s">
        <v>54</v>
      </c>
      <c r="C62" s="84" t="s">
        <v>169</v>
      </c>
      <c r="D62" s="85">
        <v>7573</v>
      </c>
      <c r="E62" s="256">
        <f t="shared" si="10"/>
        <v>0</v>
      </c>
      <c r="F62" s="213">
        <v>677</v>
      </c>
      <c r="G62" s="199">
        <f>SUM(H62:J62)</f>
        <v>0</v>
      </c>
      <c r="H62" s="87"/>
      <c r="I62" s="87"/>
      <c r="J62" s="87"/>
      <c r="K62" s="213">
        <v>2372</v>
      </c>
      <c r="L62" s="199">
        <f>SUM(M62:O62)</f>
        <v>0</v>
      </c>
      <c r="M62" s="87"/>
      <c r="N62" s="87"/>
      <c r="O62" s="87"/>
      <c r="P62" s="213">
        <v>2191</v>
      </c>
      <c r="Q62" s="199">
        <f>SUM(R62:T62)</f>
        <v>0</v>
      </c>
      <c r="R62" s="87"/>
      <c r="S62" s="87"/>
      <c r="T62" s="87"/>
      <c r="U62" s="221">
        <v>2333</v>
      </c>
      <c r="V62" s="199">
        <f>SUM(W62:Y62)</f>
        <v>0</v>
      </c>
      <c r="W62" s="87"/>
      <c r="X62" s="87"/>
      <c r="Y62" s="87"/>
      <c r="Z62" s="190"/>
      <c r="AA62" s="27"/>
      <c r="AB62" s="3" t="s">
        <v>334</v>
      </c>
    </row>
    <row r="63" spans="1:28" ht="18.75">
      <c r="A63" s="86"/>
      <c r="B63" s="83" t="s">
        <v>55</v>
      </c>
      <c r="C63" s="84" t="s">
        <v>168</v>
      </c>
      <c r="D63" s="85">
        <v>14715</v>
      </c>
      <c r="E63" s="256">
        <f t="shared" si="10"/>
        <v>0</v>
      </c>
      <c r="F63" s="213">
        <v>3545</v>
      </c>
      <c r="G63" s="199">
        <f>SUM(H63:J63)</f>
        <v>0</v>
      </c>
      <c r="H63" s="87"/>
      <c r="I63" s="87"/>
      <c r="J63" s="87"/>
      <c r="K63" s="213">
        <v>4270</v>
      </c>
      <c r="L63" s="199">
        <f>SUM(M63:O63)</f>
        <v>0</v>
      </c>
      <c r="M63" s="87"/>
      <c r="N63" s="87"/>
      <c r="O63" s="87"/>
      <c r="P63" s="213">
        <v>3486</v>
      </c>
      <c r="Q63" s="199">
        <f>SUM(R63:T63)</f>
        <v>0</v>
      </c>
      <c r="R63" s="87"/>
      <c r="S63" s="87"/>
      <c r="T63" s="87"/>
      <c r="U63" s="221">
        <v>3414</v>
      </c>
      <c r="V63" s="199">
        <f>SUM(W63:Y63)</f>
        <v>0</v>
      </c>
      <c r="W63" s="87"/>
      <c r="X63" s="87"/>
      <c r="Y63" s="87"/>
      <c r="Z63" s="190"/>
      <c r="AA63" s="27"/>
      <c r="AB63" s="3" t="s">
        <v>335</v>
      </c>
    </row>
    <row r="64" spans="1:28" ht="34.5">
      <c r="A64" s="86"/>
      <c r="B64" s="83" t="s">
        <v>240</v>
      </c>
      <c r="C64" s="84" t="s">
        <v>170</v>
      </c>
      <c r="D64" s="85">
        <v>1620</v>
      </c>
      <c r="E64" s="256">
        <f t="shared" si="10"/>
        <v>0</v>
      </c>
      <c r="F64" s="213">
        <v>525</v>
      </c>
      <c r="G64" s="199">
        <f>SUM(H64:J64)</f>
        <v>0</v>
      </c>
      <c r="H64" s="87"/>
      <c r="I64" s="87"/>
      <c r="J64" s="87"/>
      <c r="K64" s="213">
        <v>585</v>
      </c>
      <c r="L64" s="199">
        <f>SUM(M64:O64)</f>
        <v>0</v>
      </c>
      <c r="M64" s="87"/>
      <c r="N64" s="87"/>
      <c r="O64" s="87"/>
      <c r="P64" s="213">
        <v>380</v>
      </c>
      <c r="Q64" s="199">
        <f>SUM(R64:T64)</f>
        <v>0</v>
      </c>
      <c r="R64" s="87"/>
      <c r="S64" s="87"/>
      <c r="T64" s="87"/>
      <c r="U64" s="221">
        <v>130</v>
      </c>
      <c r="V64" s="199">
        <f>SUM(W64:Y64)</f>
        <v>0</v>
      </c>
      <c r="W64" s="87"/>
      <c r="X64" s="87"/>
      <c r="Y64" s="87"/>
      <c r="Z64" s="190"/>
      <c r="AA64" s="27"/>
      <c r="AB64" s="3" t="s">
        <v>336</v>
      </c>
    </row>
    <row r="65" spans="1:27" ht="51.75">
      <c r="A65" s="79"/>
      <c r="B65" s="83" t="s">
        <v>56</v>
      </c>
      <c r="C65" s="84" t="s">
        <v>171</v>
      </c>
      <c r="D65" s="85">
        <f>SUM(D66+D69)</f>
        <v>9410</v>
      </c>
      <c r="E65" s="256">
        <f t="shared" si="10"/>
        <v>0</v>
      </c>
      <c r="F65" s="212">
        <f aca="true" t="shared" si="17" ref="F65:L65">SUM(F66+F69)</f>
        <v>1462</v>
      </c>
      <c r="G65" s="212">
        <f t="shared" si="17"/>
        <v>0</v>
      </c>
      <c r="H65" s="267">
        <f t="shared" si="17"/>
        <v>0</v>
      </c>
      <c r="I65" s="267">
        <f t="shared" si="17"/>
        <v>0</v>
      </c>
      <c r="J65" s="267">
        <f t="shared" si="17"/>
        <v>0</v>
      </c>
      <c r="K65" s="212">
        <f t="shared" si="17"/>
        <v>2830</v>
      </c>
      <c r="L65" s="212">
        <f t="shared" si="17"/>
        <v>0</v>
      </c>
      <c r="M65" s="267">
        <f aca="true" t="shared" si="18" ref="M65:Y65">SUM(M66+M69)</f>
        <v>0</v>
      </c>
      <c r="N65" s="267">
        <f t="shared" si="18"/>
        <v>0</v>
      </c>
      <c r="O65" s="267">
        <f t="shared" si="18"/>
        <v>0</v>
      </c>
      <c r="P65" s="212">
        <f t="shared" si="18"/>
        <v>2712</v>
      </c>
      <c r="Q65" s="212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20">
        <f t="shared" si="18"/>
        <v>2406</v>
      </c>
      <c r="V65" s="212">
        <f t="shared" si="18"/>
        <v>0</v>
      </c>
      <c r="W65" s="267">
        <f t="shared" si="18"/>
        <v>0</v>
      </c>
      <c r="X65" s="267">
        <f t="shared" si="18"/>
        <v>0</v>
      </c>
      <c r="Y65" s="267">
        <f t="shared" si="18"/>
        <v>0</v>
      </c>
      <c r="Z65" s="190"/>
      <c r="AA65" s="27" t="s">
        <v>285</v>
      </c>
    </row>
    <row r="66" spans="1:27" ht="51.75">
      <c r="A66" s="79"/>
      <c r="B66" s="83" t="s">
        <v>57</v>
      </c>
      <c r="C66" s="84" t="s">
        <v>171</v>
      </c>
      <c r="D66" s="85">
        <f>SUM(D67:D68)</f>
        <v>4988</v>
      </c>
      <c r="E66" s="256">
        <f t="shared" si="10"/>
        <v>0</v>
      </c>
      <c r="F66" s="212">
        <f>SUM(F67+F68)</f>
        <v>370</v>
      </c>
      <c r="G66" s="212">
        <f>SUM(G67+G68)</f>
        <v>0</v>
      </c>
      <c r="H66" s="267">
        <f>SUM(H67+H68)</f>
        <v>0</v>
      </c>
      <c r="I66" s="267">
        <f>SUM(I67+I68)</f>
        <v>0</v>
      </c>
      <c r="J66" s="267">
        <f>SUM(J67+J68)</f>
        <v>0</v>
      </c>
      <c r="K66" s="212">
        <f>SUM(K67:K68)</f>
        <v>1720</v>
      </c>
      <c r="L66" s="212">
        <f>SUM(L67+L68)</f>
        <v>0</v>
      </c>
      <c r="M66" s="267">
        <f>SUM(M67+M68)</f>
        <v>0</v>
      </c>
      <c r="N66" s="267">
        <f>SUM(N67+N68)</f>
        <v>0</v>
      </c>
      <c r="O66" s="267">
        <f>SUM(O67+O68)</f>
        <v>0</v>
      </c>
      <c r="P66" s="212">
        <f>SUM(P67:P68)</f>
        <v>1602</v>
      </c>
      <c r="Q66" s="212">
        <f>SUM(Q67+Q68)</f>
        <v>0</v>
      </c>
      <c r="R66" s="267">
        <f>SUM(R67+R68)</f>
        <v>0</v>
      </c>
      <c r="S66" s="267">
        <f>SUM(S67+S68)</f>
        <v>0</v>
      </c>
      <c r="T66" s="267">
        <f>SUM(T67+T68)</f>
        <v>0</v>
      </c>
      <c r="U66" s="220">
        <f>SUM(U67:U68)</f>
        <v>1296</v>
      </c>
      <c r="V66" s="212">
        <f>SUM(V67+V68)</f>
        <v>0</v>
      </c>
      <c r="W66" s="267">
        <f>SUM(W67+W68)</f>
        <v>0</v>
      </c>
      <c r="X66" s="267">
        <f>SUM(X67+X68)</f>
        <v>0</v>
      </c>
      <c r="Y66" s="267">
        <f>SUM(Y67+Y68)</f>
        <v>0</v>
      </c>
      <c r="Z66" s="190"/>
      <c r="AA66" s="27" t="s">
        <v>286</v>
      </c>
    </row>
    <row r="67" spans="1:28" ht="51.75">
      <c r="A67" s="86"/>
      <c r="B67" s="89" t="s">
        <v>58</v>
      </c>
      <c r="C67" s="90" t="s">
        <v>171</v>
      </c>
      <c r="D67" s="91">
        <v>2700</v>
      </c>
      <c r="E67" s="256">
        <f t="shared" si="10"/>
        <v>0</v>
      </c>
      <c r="F67" s="214">
        <v>150</v>
      </c>
      <c r="G67" s="199">
        <f>SUM(H67:J67)</f>
        <v>0</v>
      </c>
      <c r="H67" s="92"/>
      <c r="I67" s="92"/>
      <c r="J67" s="92"/>
      <c r="K67" s="214">
        <v>950</v>
      </c>
      <c r="L67" s="199">
        <f>SUM(M67:O67)</f>
        <v>0</v>
      </c>
      <c r="M67" s="92"/>
      <c r="N67" s="92"/>
      <c r="O67" s="92"/>
      <c r="P67" s="214">
        <v>1030</v>
      </c>
      <c r="Q67" s="199">
        <f>SUM(R67:T67)</f>
        <v>0</v>
      </c>
      <c r="R67" s="92"/>
      <c r="S67" s="92"/>
      <c r="T67" s="92"/>
      <c r="U67" s="222">
        <v>570</v>
      </c>
      <c r="V67" s="199">
        <f>SUM(W67:Y67)</f>
        <v>0</v>
      </c>
      <c r="W67" s="92"/>
      <c r="X67" s="92"/>
      <c r="Y67" s="92"/>
      <c r="Z67" s="190"/>
      <c r="AA67" s="27"/>
      <c r="AB67" s="3" t="s">
        <v>337</v>
      </c>
    </row>
    <row r="68" spans="1:28" ht="51.75">
      <c r="A68" s="86"/>
      <c r="B68" s="89" t="s">
        <v>59</v>
      </c>
      <c r="C68" s="90" t="s">
        <v>171</v>
      </c>
      <c r="D68" s="91">
        <v>2288</v>
      </c>
      <c r="E68" s="256">
        <f t="shared" si="10"/>
        <v>0</v>
      </c>
      <c r="F68" s="214">
        <v>220</v>
      </c>
      <c r="G68" s="199">
        <f>SUM(H68:J68)</f>
        <v>0</v>
      </c>
      <c r="H68" s="92"/>
      <c r="I68" s="92"/>
      <c r="J68" s="92"/>
      <c r="K68" s="214">
        <v>770</v>
      </c>
      <c r="L68" s="199">
        <f>SUM(M68:O68)</f>
        <v>0</v>
      </c>
      <c r="M68" s="92"/>
      <c r="N68" s="92"/>
      <c r="O68" s="92"/>
      <c r="P68" s="214">
        <v>572</v>
      </c>
      <c r="Q68" s="199">
        <f>SUM(R68:T68)</f>
        <v>0</v>
      </c>
      <c r="R68" s="92"/>
      <c r="S68" s="92"/>
      <c r="T68" s="92"/>
      <c r="U68" s="222">
        <v>726</v>
      </c>
      <c r="V68" s="199">
        <f>SUM(W68:Y68)</f>
        <v>0</v>
      </c>
      <c r="W68" s="92"/>
      <c r="X68" s="92"/>
      <c r="Y68" s="92"/>
      <c r="Z68" s="190"/>
      <c r="AA68" s="27"/>
      <c r="AB68" s="3" t="s">
        <v>337</v>
      </c>
    </row>
    <row r="69" spans="1:28" ht="51.75">
      <c r="A69" s="86"/>
      <c r="B69" s="83" t="s">
        <v>60</v>
      </c>
      <c r="C69" s="84" t="s">
        <v>171</v>
      </c>
      <c r="D69" s="85">
        <v>4422</v>
      </c>
      <c r="E69" s="256">
        <f t="shared" si="10"/>
        <v>0</v>
      </c>
      <c r="F69" s="213">
        <v>1092</v>
      </c>
      <c r="G69" s="199">
        <f>SUM(H69:J69)</f>
        <v>0</v>
      </c>
      <c r="H69" s="87"/>
      <c r="I69" s="87"/>
      <c r="J69" s="87"/>
      <c r="K69" s="213">
        <v>1110</v>
      </c>
      <c r="L69" s="199">
        <f>SUM(M69:O69)</f>
        <v>0</v>
      </c>
      <c r="M69" s="87"/>
      <c r="N69" s="87"/>
      <c r="O69" s="87"/>
      <c r="P69" s="213">
        <v>1110</v>
      </c>
      <c r="Q69" s="199">
        <f>SUM(R69:T69)</f>
        <v>0</v>
      </c>
      <c r="R69" s="87"/>
      <c r="S69" s="87"/>
      <c r="T69" s="87"/>
      <c r="U69" s="221">
        <v>1110</v>
      </c>
      <c r="V69" s="199">
        <f>SUM(W69:Y69)</f>
        <v>0</v>
      </c>
      <c r="W69" s="87"/>
      <c r="X69" s="87"/>
      <c r="Y69" s="87"/>
      <c r="Z69" s="190"/>
      <c r="AA69" s="27"/>
      <c r="AB69" s="3" t="s">
        <v>335</v>
      </c>
    </row>
    <row r="70" spans="1:27" ht="27">
      <c r="A70" s="93"/>
      <c r="B70" s="94" t="s">
        <v>61</v>
      </c>
      <c r="C70" s="95" t="s">
        <v>179</v>
      </c>
      <c r="D70" s="96">
        <v>455</v>
      </c>
      <c r="E70" s="256">
        <f t="shared" si="10"/>
        <v>0</v>
      </c>
      <c r="F70" s="215">
        <f>SUM(F71)</f>
        <v>12</v>
      </c>
      <c r="G70" s="215">
        <f>SUM(G71)</f>
        <v>0</v>
      </c>
      <c r="H70" s="268">
        <f>SUM(H71)</f>
        <v>0</v>
      </c>
      <c r="I70" s="268">
        <f>SUM(I71)</f>
        <v>0</v>
      </c>
      <c r="J70" s="268">
        <f>SUM(J71)</f>
        <v>0</v>
      </c>
      <c r="K70" s="215">
        <v>162</v>
      </c>
      <c r="L70" s="215">
        <f>SUM(L71)</f>
        <v>0</v>
      </c>
      <c r="M70" s="268">
        <f>SUM(M71)</f>
        <v>0</v>
      </c>
      <c r="N70" s="268">
        <f>SUM(N71)</f>
        <v>0</v>
      </c>
      <c r="O70" s="268">
        <f>SUM(O71)</f>
        <v>0</v>
      </c>
      <c r="P70" s="215">
        <v>209</v>
      </c>
      <c r="Q70" s="215">
        <f>SUM(Q71)</f>
        <v>0</v>
      </c>
      <c r="R70" s="268">
        <f>SUM(R71)</f>
        <v>0</v>
      </c>
      <c r="S70" s="268">
        <f>SUM(S71)</f>
        <v>0</v>
      </c>
      <c r="T70" s="268">
        <f>SUM(T71)</f>
        <v>0</v>
      </c>
      <c r="U70" s="223">
        <v>72</v>
      </c>
      <c r="V70" s="215">
        <f>SUM(V71)</f>
        <v>0</v>
      </c>
      <c r="W70" s="268">
        <f>SUM(W71)</f>
        <v>0</v>
      </c>
      <c r="X70" s="268">
        <f>SUM(X71)</f>
        <v>0</v>
      </c>
      <c r="Y70" s="268">
        <f>SUM(Y71)</f>
        <v>0</v>
      </c>
      <c r="Z70" s="190"/>
      <c r="AA70" s="27" t="s">
        <v>288</v>
      </c>
    </row>
    <row r="71" spans="1:27" ht="27">
      <c r="A71" s="97"/>
      <c r="B71" s="98" t="s">
        <v>62</v>
      </c>
      <c r="C71" s="95" t="s">
        <v>179</v>
      </c>
      <c r="D71" s="99">
        <f>SUM(D72+D75+D76)</f>
        <v>455</v>
      </c>
      <c r="E71" s="256">
        <f t="shared" si="10"/>
        <v>0</v>
      </c>
      <c r="F71" s="216">
        <f aca="true" t="shared" si="19" ref="F71:L71">SUM(F72+F75+F76)</f>
        <v>12</v>
      </c>
      <c r="G71" s="216">
        <f t="shared" si="19"/>
        <v>0</v>
      </c>
      <c r="H71" s="269">
        <f t="shared" si="19"/>
        <v>0</v>
      </c>
      <c r="I71" s="269">
        <f t="shared" si="19"/>
        <v>0</v>
      </c>
      <c r="J71" s="269">
        <f t="shared" si="19"/>
        <v>0</v>
      </c>
      <c r="K71" s="216">
        <f t="shared" si="19"/>
        <v>162</v>
      </c>
      <c r="L71" s="216">
        <f t="shared" si="19"/>
        <v>0</v>
      </c>
      <c r="M71" s="269">
        <f aca="true" t="shared" si="20" ref="M71:Y71">SUM(M72+M75+M76)</f>
        <v>0</v>
      </c>
      <c r="N71" s="269">
        <f t="shared" si="20"/>
        <v>0</v>
      </c>
      <c r="O71" s="269">
        <f t="shared" si="20"/>
        <v>0</v>
      </c>
      <c r="P71" s="216">
        <f t="shared" si="20"/>
        <v>209</v>
      </c>
      <c r="Q71" s="216">
        <f t="shared" si="20"/>
        <v>0</v>
      </c>
      <c r="R71" s="269">
        <f t="shared" si="20"/>
        <v>0</v>
      </c>
      <c r="S71" s="269">
        <f t="shared" si="20"/>
        <v>0</v>
      </c>
      <c r="T71" s="269">
        <f t="shared" si="20"/>
        <v>0</v>
      </c>
      <c r="U71" s="224">
        <f t="shared" si="20"/>
        <v>72</v>
      </c>
      <c r="V71" s="216">
        <f t="shared" si="20"/>
        <v>0</v>
      </c>
      <c r="W71" s="269">
        <f t="shared" si="20"/>
        <v>0</v>
      </c>
      <c r="X71" s="269">
        <f t="shared" si="20"/>
        <v>0</v>
      </c>
      <c r="Y71" s="269">
        <f t="shared" si="20"/>
        <v>0</v>
      </c>
      <c r="Z71" s="190"/>
      <c r="AA71" s="27" t="s">
        <v>287</v>
      </c>
    </row>
    <row r="72" spans="1:27" ht="21" customHeight="1">
      <c r="A72" s="79"/>
      <c r="B72" s="83" t="s">
        <v>63</v>
      </c>
      <c r="C72" s="100" t="s">
        <v>173</v>
      </c>
      <c r="D72" s="85">
        <v>35</v>
      </c>
      <c r="E72" s="256">
        <f t="shared" si="10"/>
        <v>0</v>
      </c>
      <c r="F72" s="199">
        <f>SUM(F73:F74)</f>
        <v>0</v>
      </c>
      <c r="G72" s="199">
        <f>SUM(G73:G74)</f>
        <v>0</v>
      </c>
      <c r="H72" s="270">
        <f>SUM(H73:H74)</f>
        <v>0</v>
      </c>
      <c r="I72" s="270">
        <f>SUM(I73:I74)</f>
        <v>0</v>
      </c>
      <c r="J72" s="270">
        <f>SUM(J73:J74)</f>
        <v>0</v>
      </c>
      <c r="K72" s="212">
        <v>0</v>
      </c>
      <c r="L72" s="199">
        <f>SUM(L73:L74)</f>
        <v>0</v>
      </c>
      <c r="M72" s="270">
        <f>SUM(M73:M74)</f>
        <v>0</v>
      </c>
      <c r="N72" s="270">
        <f>SUM(N73:N74)</f>
        <v>0</v>
      </c>
      <c r="O72" s="270">
        <f>SUM(O73:O74)</f>
        <v>0</v>
      </c>
      <c r="P72" s="212">
        <v>35</v>
      </c>
      <c r="Q72" s="199">
        <f>SUM(Q73:Q74)</f>
        <v>0</v>
      </c>
      <c r="R72" s="270">
        <f>SUM(R73:R74)</f>
        <v>0</v>
      </c>
      <c r="S72" s="270">
        <f>SUM(S73:S74)</f>
        <v>0</v>
      </c>
      <c r="T72" s="270">
        <f>SUM(T73:T74)</f>
        <v>0</v>
      </c>
      <c r="U72" s="220">
        <v>0</v>
      </c>
      <c r="V72" s="199">
        <f>SUM(V73:V74)</f>
        <v>0</v>
      </c>
      <c r="W72" s="270">
        <f>SUM(W73:W74)</f>
        <v>0</v>
      </c>
      <c r="X72" s="270">
        <f>SUM(X73:X74)</f>
        <v>0</v>
      </c>
      <c r="Y72" s="270">
        <f>SUM(Y73:Y74)</f>
        <v>0</v>
      </c>
      <c r="Z72" s="190"/>
      <c r="AA72" s="27" t="s">
        <v>289</v>
      </c>
    </row>
    <row r="73" spans="1:28" ht="27">
      <c r="A73" s="86"/>
      <c r="B73" s="83" t="s">
        <v>64</v>
      </c>
      <c r="C73" s="100" t="s">
        <v>173</v>
      </c>
      <c r="D73" s="85">
        <v>5</v>
      </c>
      <c r="E73" s="256">
        <f t="shared" si="10"/>
        <v>0</v>
      </c>
      <c r="F73" s="213">
        <v>0</v>
      </c>
      <c r="G73" s="199">
        <f>SUM(H73:J73)</f>
        <v>0</v>
      </c>
      <c r="H73" s="87"/>
      <c r="I73" s="87"/>
      <c r="J73" s="87"/>
      <c r="K73" s="213">
        <v>0</v>
      </c>
      <c r="L73" s="199">
        <f>SUM(M73:O73)</f>
        <v>0</v>
      </c>
      <c r="M73" s="87"/>
      <c r="N73" s="87"/>
      <c r="O73" s="87"/>
      <c r="P73" s="213">
        <v>5</v>
      </c>
      <c r="Q73" s="199">
        <f>SUM(R73:T73)</f>
        <v>0</v>
      </c>
      <c r="R73" s="87"/>
      <c r="S73" s="87"/>
      <c r="T73" s="87"/>
      <c r="U73" s="221">
        <v>0</v>
      </c>
      <c r="V73" s="199">
        <f>SUM(W73:Y73)</f>
        <v>0</v>
      </c>
      <c r="W73" s="87"/>
      <c r="X73" s="87"/>
      <c r="Y73" s="87"/>
      <c r="Z73" s="190"/>
      <c r="AA73" s="27"/>
      <c r="AB73" s="3" t="s">
        <v>334</v>
      </c>
    </row>
    <row r="74" spans="1:28" ht="27">
      <c r="A74" s="86"/>
      <c r="B74" s="83" t="s">
        <v>65</v>
      </c>
      <c r="C74" s="100" t="s">
        <v>174</v>
      </c>
      <c r="D74" s="85">
        <v>30</v>
      </c>
      <c r="E74" s="256">
        <f t="shared" si="10"/>
        <v>0</v>
      </c>
      <c r="F74" s="213">
        <v>0</v>
      </c>
      <c r="G74" s="199">
        <f>SUM(H74:J74)</f>
        <v>0</v>
      </c>
      <c r="H74" s="87"/>
      <c r="I74" s="87"/>
      <c r="J74" s="87"/>
      <c r="K74" s="213">
        <v>0</v>
      </c>
      <c r="L74" s="199">
        <f>SUM(M74:O74)</f>
        <v>0</v>
      </c>
      <c r="M74" s="87"/>
      <c r="N74" s="87"/>
      <c r="O74" s="87"/>
      <c r="P74" s="213">
        <v>30</v>
      </c>
      <c r="Q74" s="199">
        <f>SUM(R74:T74)</f>
        <v>0</v>
      </c>
      <c r="R74" s="87"/>
      <c r="S74" s="87"/>
      <c r="T74" s="87"/>
      <c r="U74" s="221">
        <v>0</v>
      </c>
      <c r="V74" s="199">
        <f>SUM(W74:Y74)</f>
        <v>0</v>
      </c>
      <c r="W74" s="87"/>
      <c r="X74" s="87"/>
      <c r="Y74" s="87"/>
      <c r="Z74" s="190"/>
      <c r="AA74" s="27"/>
      <c r="AB74" s="3" t="s">
        <v>334</v>
      </c>
    </row>
    <row r="75" spans="1:28" ht="18.75">
      <c r="A75" s="86"/>
      <c r="B75" s="83" t="s">
        <v>66</v>
      </c>
      <c r="C75" s="84" t="s">
        <v>175</v>
      </c>
      <c r="D75" s="85">
        <v>360</v>
      </c>
      <c r="E75" s="256">
        <f t="shared" si="10"/>
        <v>0</v>
      </c>
      <c r="F75" s="213">
        <v>0</v>
      </c>
      <c r="G75" s="199">
        <f>SUM(H75:J75)</f>
        <v>0</v>
      </c>
      <c r="H75" s="87"/>
      <c r="I75" s="87"/>
      <c r="J75" s="87"/>
      <c r="K75" s="213">
        <v>150</v>
      </c>
      <c r="L75" s="199">
        <f>SUM(M75:O75)</f>
        <v>0</v>
      </c>
      <c r="M75" s="87"/>
      <c r="N75" s="87"/>
      <c r="O75" s="87"/>
      <c r="P75" s="213">
        <v>150</v>
      </c>
      <c r="Q75" s="199">
        <f>SUM(R75:T75)</f>
        <v>0</v>
      </c>
      <c r="R75" s="87"/>
      <c r="S75" s="87"/>
      <c r="T75" s="87"/>
      <c r="U75" s="221">
        <v>60</v>
      </c>
      <c r="V75" s="199">
        <f>SUM(W75:Y75)</f>
        <v>0</v>
      </c>
      <c r="W75" s="87"/>
      <c r="X75" s="87"/>
      <c r="Y75" s="87"/>
      <c r="Z75" s="190"/>
      <c r="AA75" s="27"/>
      <c r="AB75" s="3" t="s">
        <v>334</v>
      </c>
    </row>
    <row r="76" spans="1:28" ht="18.75">
      <c r="A76" s="86"/>
      <c r="B76" s="83" t="s">
        <v>208</v>
      </c>
      <c r="C76" s="84" t="s">
        <v>175</v>
      </c>
      <c r="D76" s="85">
        <v>60</v>
      </c>
      <c r="E76" s="256">
        <f t="shared" si="10"/>
        <v>0</v>
      </c>
      <c r="F76" s="213">
        <v>12</v>
      </c>
      <c r="G76" s="213">
        <v>0</v>
      </c>
      <c r="H76" s="87"/>
      <c r="I76" s="87"/>
      <c r="J76" s="87"/>
      <c r="K76" s="213">
        <v>12</v>
      </c>
      <c r="L76" s="213">
        <v>0</v>
      </c>
      <c r="M76" s="87"/>
      <c r="N76" s="87"/>
      <c r="O76" s="87"/>
      <c r="P76" s="213">
        <v>24</v>
      </c>
      <c r="Q76" s="213">
        <v>0</v>
      </c>
      <c r="R76" s="87"/>
      <c r="S76" s="87"/>
      <c r="T76" s="87"/>
      <c r="U76" s="221">
        <v>12</v>
      </c>
      <c r="V76" s="213">
        <v>0</v>
      </c>
      <c r="W76" s="87"/>
      <c r="X76" s="87"/>
      <c r="Y76" s="87"/>
      <c r="Z76" s="190"/>
      <c r="AA76" s="27"/>
      <c r="AB76" s="3" t="s">
        <v>334</v>
      </c>
    </row>
    <row r="77" spans="1:27" ht="34.5">
      <c r="A77" s="79"/>
      <c r="B77" s="83" t="s">
        <v>67</v>
      </c>
      <c r="C77" s="84" t="s">
        <v>209</v>
      </c>
      <c r="D77" s="85">
        <f>SUM(D78:D81)</f>
        <v>400</v>
      </c>
      <c r="E77" s="256">
        <f t="shared" si="10"/>
        <v>0</v>
      </c>
      <c r="F77" s="212">
        <f aca="true" t="shared" si="21" ref="F77:L77">SUM(F78:F81)</f>
        <v>52</v>
      </c>
      <c r="G77" s="212">
        <f t="shared" si="21"/>
        <v>0</v>
      </c>
      <c r="H77" s="267">
        <f t="shared" si="21"/>
        <v>0</v>
      </c>
      <c r="I77" s="267">
        <f t="shared" si="21"/>
        <v>0</v>
      </c>
      <c r="J77" s="267">
        <f t="shared" si="21"/>
        <v>0</v>
      </c>
      <c r="K77" s="212">
        <f t="shared" si="21"/>
        <v>124</v>
      </c>
      <c r="L77" s="212">
        <f t="shared" si="21"/>
        <v>0</v>
      </c>
      <c r="M77" s="267">
        <f aca="true" t="shared" si="22" ref="M77:Y77">SUM(M78:M81)</f>
        <v>0</v>
      </c>
      <c r="N77" s="267">
        <f t="shared" si="22"/>
        <v>0</v>
      </c>
      <c r="O77" s="267">
        <f t="shared" si="22"/>
        <v>0</v>
      </c>
      <c r="P77" s="212">
        <f t="shared" si="22"/>
        <v>135</v>
      </c>
      <c r="Q77" s="212">
        <f t="shared" si="22"/>
        <v>0</v>
      </c>
      <c r="R77" s="267">
        <f t="shared" si="22"/>
        <v>0</v>
      </c>
      <c r="S77" s="267">
        <f t="shared" si="22"/>
        <v>0</v>
      </c>
      <c r="T77" s="267">
        <f t="shared" si="22"/>
        <v>0</v>
      </c>
      <c r="U77" s="220">
        <f t="shared" si="22"/>
        <v>89</v>
      </c>
      <c r="V77" s="212">
        <f t="shared" si="22"/>
        <v>0</v>
      </c>
      <c r="W77" s="267">
        <f t="shared" si="22"/>
        <v>0</v>
      </c>
      <c r="X77" s="267">
        <f t="shared" si="22"/>
        <v>0</v>
      </c>
      <c r="Y77" s="267">
        <f t="shared" si="22"/>
        <v>0</v>
      </c>
      <c r="Z77" s="190"/>
      <c r="AA77" s="27" t="s">
        <v>290</v>
      </c>
    </row>
    <row r="78" spans="1:28" ht="34.5">
      <c r="A78" s="86"/>
      <c r="B78" s="83" t="s">
        <v>68</v>
      </c>
      <c r="C78" s="84" t="s">
        <v>209</v>
      </c>
      <c r="D78" s="85">
        <v>60</v>
      </c>
      <c r="E78" s="256">
        <f t="shared" si="10"/>
        <v>0</v>
      </c>
      <c r="F78" s="213">
        <v>0</v>
      </c>
      <c r="G78" s="199">
        <f>SUM(H78:J78)</f>
        <v>0</v>
      </c>
      <c r="H78" s="87"/>
      <c r="I78" s="87"/>
      <c r="J78" s="87"/>
      <c r="K78" s="213">
        <v>20</v>
      </c>
      <c r="L78" s="199">
        <f>SUM(M78:O78)</f>
        <v>0</v>
      </c>
      <c r="M78" s="87"/>
      <c r="N78" s="87"/>
      <c r="O78" s="87"/>
      <c r="P78" s="213">
        <v>30</v>
      </c>
      <c r="Q78" s="199">
        <f>SUM(R78:T78)</f>
        <v>0</v>
      </c>
      <c r="R78" s="87"/>
      <c r="S78" s="87"/>
      <c r="T78" s="87"/>
      <c r="U78" s="221">
        <v>10</v>
      </c>
      <c r="V78" s="199">
        <f>SUM(W78:Y78)</f>
        <v>0</v>
      </c>
      <c r="W78" s="87"/>
      <c r="X78" s="87"/>
      <c r="Y78" s="87"/>
      <c r="Z78" s="190"/>
      <c r="AA78" s="27"/>
      <c r="AB78" s="3" t="s">
        <v>338</v>
      </c>
    </row>
    <row r="79" spans="1:28" s="13" customFormat="1" ht="18.75">
      <c r="A79" s="86"/>
      <c r="B79" s="83" t="s">
        <v>236</v>
      </c>
      <c r="C79" s="84" t="s">
        <v>177</v>
      </c>
      <c r="D79" s="85">
        <v>185</v>
      </c>
      <c r="E79" s="256">
        <f t="shared" si="10"/>
        <v>0</v>
      </c>
      <c r="F79" s="213">
        <v>20</v>
      </c>
      <c r="G79" s="199">
        <f>SUM(H79:J79)</f>
        <v>0</v>
      </c>
      <c r="H79" s="87"/>
      <c r="I79" s="87"/>
      <c r="J79" s="87"/>
      <c r="K79" s="213">
        <v>55</v>
      </c>
      <c r="L79" s="199">
        <f>SUM(M79:O79)</f>
        <v>0</v>
      </c>
      <c r="M79" s="87"/>
      <c r="N79" s="87"/>
      <c r="O79" s="87"/>
      <c r="P79" s="213">
        <v>55</v>
      </c>
      <c r="Q79" s="199">
        <f>SUM(R79:T79)</f>
        <v>0</v>
      </c>
      <c r="R79" s="87"/>
      <c r="S79" s="87"/>
      <c r="T79" s="87"/>
      <c r="U79" s="221">
        <v>55</v>
      </c>
      <c r="V79" s="199">
        <f>SUM(W79:Y79)</f>
        <v>0</v>
      </c>
      <c r="W79" s="87"/>
      <c r="X79" s="87"/>
      <c r="Y79" s="87"/>
      <c r="Z79" s="190"/>
      <c r="AA79" s="101"/>
      <c r="AB79" s="3" t="s">
        <v>338</v>
      </c>
    </row>
    <row r="80" spans="1:28" ht="34.5">
      <c r="A80" s="86"/>
      <c r="B80" s="83" t="s">
        <v>69</v>
      </c>
      <c r="C80" s="84" t="s">
        <v>209</v>
      </c>
      <c r="D80" s="85">
        <v>140</v>
      </c>
      <c r="E80" s="256">
        <f t="shared" si="10"/>
        <v>0</v>
      </c>
      <c r="F80" s="213">
        <v>30</v>
      </c>
      <c r="G80" s="199">
        <f>SUM(H80:J80)</f>
        <v>0</v>
      </c>
      <c r="H80" s="87"/>
      <c r="I80" s="87"/>
      <c r="J80" s="87"/>
      <c r="K80" s="213">
        <v>45</v>
      </c>
      <c r="L80" s="199">
        <f>SUM(M80:O80)</f>
        <v>0</v>
      </c>
      <c r="M80" s="87"/>
      <c r="N80" s="87"/>
      <c r="O80" s="87"/>
      <c r="P80" s="213">
        <v>45</v>
      </c>
      <c r="Q80" s="199">
        <f>SUM(R80:T80)</f>
        <v>0</v>
      </c>
      <c r="R80" s="87"/>
      <c r="S80" s="87"/>
      <c r="T80" s="87"/>
      <c r="U80" s="221">
        <v>20</v>
      </c>
      <c r="V80" s="199">
        <f>SUM(W80:Y80)</f>
        <v>0</v>
      </c>
      <c r="W80" s="87"/>
      <c r="X80" s="87"/>
      <c r="Y80" s="87"/>
      <c r="Z80" s="190"/>
      <c r="AA80" s="27"/>
      <c r="AB80" s="3" t="s">
        <v>338</v>
      </c>
    </row>
    <row r="81" spans="1:28" ht="34.5">
      <c r="A81" s="86"/>
      <c r="B81" s="83" t="s">
        <v>70</v>
      </c>
      <c r="C81" s="84" t="s">
        <v>209</v>
      </c>
      <c r="D81" s="85">
        <v>15</v>
      </c>
      <c r="E81" s="256">
        <f t="shared" si="10"/>
        <v>0</v>
      </c>
      <c r="F81" s="213">
        <v>2</v>
      </c>
      <c r="G81" s="199">
        <f>SUM(H81:J81)</f>
        <v>0</v>
      </c>
      <c r="H81" s="87"/>
      <c r="I81" s="87"/>
      <c r="J81" s="87"/>
      <c r="K81" s="213">
        <v>4</v>
      </c>
      <c r="L81" s="199">
        <f>SUM(M81:O81)</f>
        <v>0</v>
      </c>
      <c r="M81" s="87"/>
      <c r="N81" s="87"/>
      <c r="O81" s="87"/>
      <c r="P81" s="213">
        <v>5</v>
      </c>
      <c r="Q81" s="199">
        <f>SUM(R81:T81)</f>
        <v>0</v>
      </c>
      <c r="R81" s="87"/>
      <c r="S81" s="87"/>
      <c r="T81" s="87"/>
      <c r="U81" s="221">
        <v>4</v>
      </c>
      <c r="V81" s="199">
        <f>SUM(W81:Y81)</f>
        <v>0</v>
      </c>
      <c r="W81" s="87"/>
      <c r="X81" s="87"/>
      <c r="Y81" s="87"/>
      <c r="Z81" s="190"/>
      <c r="AA81" s="27"/>
      <c r="AB81" s="3" t="s">
        <v>338</v>
      </c>
    </row>
    <row r="82" spans="1:27" ht="37.5" customHeight="1">
      <c r="A82" s="79"/>
      <c r="B82" s="102" t="s">
        <v>275</v>
      </c>
      <c r="C82" s="84"/>
      <c r="D82" s="85"/>
      <c r="E82" s="257"/>
      <c r="F82" s="124"/>
      <c r="G82" s="258"/>
      <c r="H82" s="124"/>
      <c r="I82" s="124"/>
      <c r="J82" s="124"/>
      <c r="K82" s="124"/>
      <c r="L82" s="258"/>
      <c r="M82" s="124"/>
      <c r="N82" s="124"/>
      <c r="O82" s="124"/>
      <c r="P82" s="124"/>
      <c r="Q82" s="258"/>
      <c r="R82" s="124"/>
      <c r="S82" s="124"/>
      <c r="T82" s="124"/>
      <c r="U82" s="259"/>
      <c r="V82" s="258"/>
      <c r="W82" s="87"/>
      <c r="X82" s="87"/>
      <c r="Y82" s="87"/>
      <c r="Z82" s="190"/>
      <c r="AA82" s="27"/>
    </row>
    <row r="83" spans="1:27" ht="18.75">
      <c r="A83" s="79"/>
      <c r="B83" s="103" t="s">
        <v>71</v>
      </c>
      <c r="C83" s="104" t="s">
        <v>178</v>
      </c>
      <c r="D83" s="105">
        <f>SUM(D84+D87+D92)</f>
        <v>8566</v>
      </c>
      <c r="E83" s="256">
        <f t="shared" si="10"/>
        <v>0</v>
      </c>
      <c r="F83" s="217">
        <f aca="true" t="shared" si="23" ref="F83:L83">SUM(F84+F87+F92)</f>
        <v>979</v>
      </c>
      <c r="G83" s="212">
        <f t="shared" si="23"/>
        <v>0</v>
      </c>
      <c r="H83" s="267">
        <f t="shared" si="23"/>
        <v>0</v>
      </c>
      <c r="I83" s="267">
        <f t="shared" si="23"/>
        <v>0</v>
      </c>
      <c r="J83" s="267">
        <f t="shared" si="23"/>
        <v>0</v>
      </c>
      <c r="K83" s="217">
        <f t="shared" si="23"/>
        <v>2453</v>
      </c>
      <c r="L83" s="212">
        <f t="shared" si="23"/>
        <v>0</v>
      </c>
      <c r="M83" s="267">
        <f aca="true" t="shared" si="24" ref="M83:Y83">SUM(M84+M87+M92)</f>
        <v>0</v>
      </c>
      <c r="N83" s="267">
        <f t="shared" si="24"/>
        <v>0</v>
      </c>
      <c r="O83" s="267">
        <f t="shared" si="24"/>
        <v>0</v>
      </c>
      <c r="P83" s="217">
        <f t="shared" si="24"/>
        <v>2580</v>
      </c>
      <c r="Q83" s="212">
        <f t="shared" si="24"/>
        <v>0</v>
      </c>
      <c r="R83" s="267">
        <f t="shared" si="24"/>
        <v>0</v>
      </c>
      <c r="S83" s="267">
        <f t="shared" si="24"/>
        <v>0</v>
      </c>
      <c r="T83" s="267">
        <f t="shared" si="24"/>
        <v>0</v>
      </c>
      <c r="U83" s="225">
        <f t="shared" si="24"/>
        <v>2554</v>
      </c>
      <c r="V83" s="212">
        <f t="shared" si="24"/>
        <v>0</v>
      </c>
      <c r="W83" s="267">
        <f t="shared" si="24"/>
        <v>0</v>
      </c>
      <c r="X83" s="267">
        <f t="shared" si="24"/>
        <v>0</v>
      </c>
      <c r="Y83" s="267">
        <f t="shared" si="24"/>
        <v>0</v>
      </c>
      <c r="Z83" s="190"/>
      <c r="AA83" s="27" t="s">
        <v>292</v>
      </c>
    </row>
    <row r="84" spans="1:27" ht="54.75" customHeight="1">
      <c r="A84" s="79"/>
      <c r="B84" s="83" t="s">
        <v>210</v>
      </c>
      <c r="C84" s="84" t="s">
        <v>178</v>
      </c>
      <c r="D84" s="85">
        <f>SUM(D85:D86)</f>
        <v>6286</v>
      </c>
      <c r="E84" s="256">
        <f t="shared" si="10"/>
        <v>0</v>
      </c>
      <c r="F84" s="212">
        <f aca="true" t="shared" si="25" ref="F84:L84">SUM(F85:F86)</f>
        <v>799</v>
      </c>
      <c r="G84" s="212">
        <f t="shared" si="25"/>
        <v>0</v>
      </c>
      <c r="H84" s="267">
        <f t="shared" si="25"/>
        <v>0</v>
      </c>
      <c r="I84" s="267">
        <f t="shared" si="25"/>
        <v>0</v>
      </c>
      <c r="J84" s="267">
        <f t="shared" si="25"/>
        <v>0</v>
      </c>
      <c r="K84" s="212">
        <f t="shared" si="25"/>
        <v>1738</v>
      </c>
      <c r="L84" s="212">
        <f t="shared" si="25"/>
        <v>0</v>
      </c>
      <c r="M84" s="267">
        <f aca="true" t="shared" si="26" ref="M84:Y84">SUM(M85:M86)</f>
        <v>0</v>
      </c>
      <c r="N84" s="267">
        <f t="shared" si="26"/>
        <v>0</v>
      </c>
      <c r="O84" s="267">
        <f t="shared" si="26"/>
        <v>0</v>
      </c>
      <c r="P84" s="212">
        <f t="shared" si="26"/>
        <v>1880</v>
      </c>
      <c r="Q84" s="212">
        <f t="shared" si="26"/>
        <v>0</v>
      </c>
      <c r="R84" s="267">
        <f t="shared" si="26"/>
        <v>0</v>
      </c>
      <c r="S84" s="267">
        <f t="shared" si="26"/>
        <v>0</v>
      </c>
      <c r="T84" s="267">
        <f t="shared" si="26"/>
        <v>0</v>
      </c>
      <c r="U84" s="220">
        <f t="shared" si="26"/>
        <v>1869</v>
      </c>
      <c r="V84" s="212">
        <f t="shared" si="26"/>
        <v>0</v>
      </c>
      <c r="W84" s="267">
        <f t="shared" si="26"/>
        <v>0</v>
      </c>
      <c r="X84" s="267">
        <f t="shared" si="26"/>
        <v>0</v>
      </c>
      <c r="Y84" s="267">
        <f t="shared" si="26"/>
        <v>0</v>
      </c>
      <c r="Z84" s="190"/>
      <c r="AA84" s="27" t="s">
        <v>293</v>
      </c>
    </row>
    <row r="85" spans="1:28" ht="34.5">
      <c r="A85" s="86"/>
      <c r="B85" s="83" t="s">
        <v>72</v>
      </c>
      <c r="C85" s="84" t="s">
        <v>178</v>
      </c>
      <c r="D85" s="85">
        <v>110</v>
      </c>
      <c r="E85" s="256">
        <f t="shared" si="10"/>
        <v>0</v>
      </c>
      <c r="F85" s="213">
        <v>15</v>
      </c>
      <c r="G85" s="199">
        <f>SUM(H85:J85)</f>
        <v>0</v>
      </c>
      <c r="H85" s="87"/>
      <c r="I85" s="87"/>
      <c r="J85" s="87"/>
      <c r="K85" s="213">
        <v>35</v>
      </c>
      <c r="L85" s="199">
        <f>SUM(M85:O85)</f>
        <v>0</v>
      </c>
      <c r="M85" s="87"/>
      <c r="N85" s="87"/>
      <c r="O85" s="87"/>
      <c r="P85" s="213">
        <v>35</v>
      </c>
      <c r="Q85" s="199">
        <f>SUM(R85:T85)</f>
        <v>0</v>
      </c>
      <c r="R85" s="87"/>
      <c r="S85" s="87"/>
      <c r="T85" s="87"/>
      <c r="U85" s="221">
        <v>25</v>
      </c>
      <c r="V85" s="199">
        <f>SUM(W85:Y85)</f>
        <v>0</v>
      </c>
      <c r="W85" s="87"/>
      <c r="X85" s="87"/>
      <c r="Y85" s="87"/>
      <c r="Z85" s="190"/>
      <c r="AA85" s="27"/>
      <c r="AB85" s="3" t="s">
        <v>336</v>
      </c>
    </row>
    <row r="86" spans="1:28" ht="37.5" customHeight="1">
      <c r="A86" s="86"/>
      <c r="B86" s="83" t="s">
        <v>211</v>
      </c>
      <c r="C86" s="84" t="s">
        <v>178</v>
      </c>
      <c r="D86" s="85">
        <v>6176</v>
      </c>
      <c r="E86" s="256">
        <f t="shared" si="10"/>
        <v>0</v>
      </c>
      <c r="F86" s="213">
        <v>784</v>
      </c>
      <c r="G86" s="199">
        <f>SUM(H86:J86)</f>
        <v>0</v>
      </c>
      <c r="H86" s="87"/>
      <c r="I86" s="87"/>
      <c r="J86" s="87"/>
      <c r="K86" s="213">
        <v>1703</v>
      </c>
      <c r="L86" s="199">
        <f>SUM(M86:O86)</f>
        <v>0</v>
      </c>
      <c r="M86" s="87"/>
      <c r="N86" s="87"/>
      <c r="O86" s="87"/>
      <c r="P86" s="213">
        <v>1845</v>
      </c>
      <c r="Q86" s="199">
        <f>SUM(R86:T86)</f>
        <v>0</v>
      </c>
      <c r="R86" s="87"/>
      <c r="S86" s="87"/>
      <c r="T86" s="87"/>
      <c r="U86" s="221">
        <v>1844</v>
      </c>
      <c r="V86" s="199">
        <f>SUM(W86:Y86)</f>
        <v>0</v>
      </c>
      <c r="W86" s="87"/>
      <c r="X86" s="87"/>
      <c r="Y86" s="87"/>
      <c r="Z86" s="190"/>
      <c r="AA86" s="27"/>
      <c r="AB86" s="3" t="s">
        <v>339</v>
      </c>
    </row>
    <row r="87" spans="1:27" ht="55.5" customHeight="1">
      <c r="A87" s="79"/>
      <c r="B87" s="83" t="s">
        <v>73</v>
      </c>
      <c r="C87" s="84" t="s">
        <v>178</v>
      </c>
      <c r="D87" s="85">
        <f>SUM(D88+D89)</f>
        <v>2160</v>
      </c>
      <c r="E87" s="256">
        <f t="shared" si="10"/>
        <v>0</v>
      </c>
      <c r="F87" s="212">
        <f aca="true" t="shared" si="27" ref="F87:L87">SUM(F88+F89)</f>
        <v>150</v>
      </c>
      <c r="G87" s="212">
        <f t="shared" si="27"/>
        <v>0</v>
      </c>
      <c r="H87" s="267">
        <f t="shared" si="27"/>
        <v>0</v>
      </c>
      <c r="I87" s="267">
        <f t="shared" si="27"/>
        <v>0</v>
      </c>
      <c r="J87" s="267">
        <f t="shared" si="27"/>
        <v>0</v>
      </c>
      <c r="K87" s="212">
        <f t="shared" si="27"/>
        <v>670</v>
      </c>
      <c r="L87" s="212">
        <f t="shared" si="27"/>
        <v>0</v>
      </c>
      <c r="M87" s="267">
        <f aca="true" t="shared" si="28" ref="M87:Y87">SUM(M88+M89)</f>
        <v>0</v>
      </c>
      <c r="N87" s="267">
        <f t="shared" si="28"/>
        <v>0</v>
      </c>
      <c r="O87" s="267">
        <f t="shared" si="28"/>
        <v>0</v>
      </c>
      <c r="P87" s="212">
        <f t="shared" si="28"/>
        <v>665</v>
      </c>
      <c r="Q87" s="212">
        <f t="shared" si="28"/>
        <v>0</v>
      </c>
      <c r="R87" s="267">
        <f t="shared" si="28"/>
        <v>0</v>
      </c>
      <c r="S87" s="267">
        <f t="shared" si="28"/>
        <v>0</v>
      </c>
      <c r="T87" s="267">
        <f t="shared" si="28"/>
        <v>0</v>
      </c>
      <c r="U87" s="220">
        <f t="shared" si="28"/>
        <v>675</v>
      </c>
      <c r="V87" s="212">
        <f t="shared" si="28"/>
        <v>0</v>
      </c>
      <c r="W87" s="267">
        <f t="shared" si="28"/>
        <v>0</v>
      </c>
      <c r="X87" s="267">
        <f t="shared" si="28"/>
        <v>0</v>
      </c>
      <c r="Y87" s="267">
        <f t="shared" si="28"/>
        <v>0</v>
      </c>
      <c r="Z87" s="190"/>
      <c r="AA87" s="27" t="s">
        <v>294</v>
      </c>
    </row>
    <row r="88" spans="1:28" ht="34.5">
      <c r="A88" s="86"/>
      <c r="B88" s="83" t="s">
        <v>74</v>
      </c>
      <c r="C88" s="84" t="s">
        <v>178</v>
      </c>
      <c r="D88" s="85">
        <v>1600</v>
      </c>
      <c r="E88" s="256">
        <f t="shared" si="10"/>
        <v>0</v>
      </c>
      <c r="F88" s="213">
        <v>100</v>
      </c>
      <c r="G88" s="199">
        <f>SUM(H88:J88)</f>
        <v>0</v>
      </c>
      <c r="H88" s="87"/>
      <c r="I88" s="87"/>
      <c r="J88" s="87"/>
      <c r="K88" s="213">
        <v>500</v>
      </c>
      <c r="L88" s="199">
        <f>SUM(M88:O88)</f>
        <v>0</v>
      </c>
      <c r="M88" s="87"/>
      <c r="N88" s="87"/>
      <c r="O88" s="87"/>
      <c r="P88" s="213">
        <v>500</v>
      </c>
      <c r="Q88" s="199">
        <f>SUM(R88:T88)</f>
        <v>0</v>
      </c>
      <c r="R88" s="87"/>
      <c r="S88" s="87"/>
      <c r="T88" s="87"/>
      <c r="U88" s="221">
        <v>500</v>
      </c>
      <c r="V88" s="199">
        <f>SUM(W88:Y88)</f>
        <v>0</v>
      </c>
      <c r="W88" s="87"/>
      <c r="X88" s="87"/>
      <c r="Y88" s="87"/>
      <c r="Z88" s="190"/>
      <c r="AA88" s="27"/>
      <c r="AB88" s="3" t="s">
        <v>336</v>
      </c>
    </row>
    <row r="89" spans="1:27" ht="18.75">
      <c r="A89" s="93"/>
      <c r="B89" s="83" t="s">
        <v>75</v>
      </c>
      <c r="C89" s="84" t="s">
        <v>178</v>
      </c>
      <c r="D89" s="85">
        <f>SUM(D90:D91)</f>
        <v>560</v>
      </c>
      <c r="E89" s="256">
        <f t="shared" si="10"/>
        <v>0</v>
      </c>
      <c r="F89" s="212">
        <f aca="true" t="shared" si="29" ref="F89:Y89">SUM(F90:F91)</f>
        <v>50</v>
      </c>
      <c r="G89" s="199">
        <f t="shared" si="29"/>
        <v>0</v>
      </c>
      <c r="H89" s="270">
        <f t="shared" si="29"/>
        <v>0</v>
      </c>
      <c r="I89" s="270">
        <f t="shared" si="29"/>
        <v>0</v>
      </c>
      <c r="J89" s="270">
        <f t="shared" si="29"/>
        <v>0</v>
      </c>
      <c r="K89" s="212">
        <f t="shared" si="29"/>
        <v>170</v>
      </c>
      <c r="L89" s="199">
        <f t="shared" si="29"/>
        <v>0</v>
      </c>
      <c r="M89" s="270">
        <f t="shared" si="29"/>
        <v>0</v>
      </c>
      <c r="N89" s="270">
        <f t="shared" si="29"/>
        <v>0</v>
      </c>
      <c r="O89" s="270">
        <f t="shared" si="29"/>
        <v>0</v>
      </c>
      <c r="P89" s="212">
        <f t="shared" si="29"/>
        <v>165</v>
      </c>
      <c r="Q89" s="199">
        <f t="shared" si="29"/>
        <v>0</v>
      </c>
      <c r="R89" s="270">
        <f t="shared" si="29"/>
        <v>0</v>
      </c>
      <c r="S89" s="270">
        <f t="shared" si="29"/>
        <v>0</v>
      </c>
      <c r="T89" s="270">
        <f t="shared" si="29"/>
        <v>0</v>
      </c>
      <c r="U89" s="220">
        <f t="shared" si="29"/>
        <v>175</v>
      </c>
      <c r="V89" s="199">
        <f t="shared" si="29"/>
        <v>0</v>
      </c>
      <c r="W89" s="270">
        <f t="shared" si="29"/>
        <v>0</v>
      </c>
      <c r="X89" s="270">
        <f t="shared" si="29"/>
        <v>0</v>
      </c>
      <c r="Y89" s="270">
        <f t="shared" si="29"/>
        <v>0</v>
      </c>
      <c r="Z89" s="190"/>
      <c r="AA89" s="27" t="s">
        <v>295</v>
      </c>
    </row>
    <row r="90" spans="1:28" ht="18.75">
      <c r="A90" s="106"/>
      <c r="B90" s="98" t="s">
        <v>76</v>
      </c>
      <c r="C90" s="107" t="s">
        <v>178</v>
      </c>
      <c r="D90" s="99">
        <v>60</v>
      </c>
      <c r="E90" s="256">
        <f t="shared" si="10"/>
        <v>0</v>
      </c>
      <c r="F90" s="226">
        <v>0</v>
      </c>
      <c r="G90" s="199">
        <f>SUM(H90:J90)</f>
        <v>0</v>
      </c>
      <c r="H90" s="108"/>
      <c r="I90" s="108"/>
      <c r="J90" s="108"/>
      <c r="K90" s="226">
        <v>20</v>
      </c>
      <c r="L90" s="199">
        <f>SUM(M90:O90)</f>
        <v>0</v>
      </c>
      <c r="M90" s="108"/>
      <c r="N90" s="108"/>
      <c r="O90" s="108"/>
      <c r="P90" s="226">
        <v>15</v>
      </c>
      <c r="Q90" s="199">
        <f>SUM(R90:T90)</f>
        <v>0</v>
      </c>
      <c r="R90" s="108"/>
      <c r="S90" s="108"/>
      <c r="T90" s="108"/>
      <c r="U90" s="231">
        <v>25</v>
      </c>
      <c r="V90" s="199">
        <f>SUM(W90:Y90)</f>
        <v>0</v>
      </c>
      <c r="W90" s="108"/>
      <c r="X90" s="108"/>
      <c r="Y90" s="108"/>
      <c r="Z90" s="190"/>
      <c r="AA90" s="27"/>
      <c r="AB90" s="3" t="s">
        <v>338</v>
      </c>
    </row>
    <row r="91" spans="1:28" ht="18.75">
      <c r="A91" s="86"/>
      <c r="B91" s="83" t="s">
        <v>77</v>
      </c>
      <c r="C91" s="84" t="s">
        <v>178</v>
      </c>
      <c r="D91" s="85">
        <v>500</v>
      </c>
      <c r="E91" s="256">
        <f t="shared" si="10"/>
        <v>0</v>
      </c>
      <c r="F91" s="213">
        <v>50</v>
      </c>
      <c r="G91" s="199">
        <f>SUM(H91:J91)</f>
        <v>0</v>
      </c>
      <c r="H91" s="87"/>
      <c r="I91" s="87"/>
      <c r="J91" s="87"/>
      <c r="K91" s="213">
        <v>150</v>
      </c>
      <c r="L91" s="199">
        <f>SUM(M91:O91)</f>
        <v>0</v>
      </c>
      <c r="M91" s="87"/>
      <c r="N91" s="87"/>
      <c r="O91" s="87"/>
      <c r="P91" s="213">
        <v>150</v>
      </c>
      <c r="Q91" s="199">
        <f>SUM(R91:T91)</f>
        <v>0</v>
      </c>
      <c r="R91" s="87"/>
      <c r="S91" s="87"/>
      <c r="T91" s="87"/>
      <c r="U91" s="221">
        <v>150</v>
      </c>
      <c r="V91" s="199">
        <f>SUM(W91:Y91)</f>
        <v>0</v>
      </c>
      <c r="W91" s="87"/>
      <c r="X91" s="87"/>
      <c r="Y91" s="87"/>
      <c r="Z91" s="190"/>
      <c r="AA91" s="27"/>
      <c r="AB91" s="3" t="s">
        <v>338</v>
      </c>
    </row>
    <row r="92" spans="1:28" ht="18.75">
      <c r="A92" s="86"/>
      <c r="B92" s="83" t="s">
        <v>212</v>
      </c>
      <c r="C92" s="84" t="s">
        <v>213</v>
      </c>
      <c r="D92" s="85">
        <v>120</v>
      </c>
      <c r="E92" s="256">
        <f t="shared" si="10"/>
        <v>0</v>
      </c>
      <c r="F92" s="213">
        <v>30</v>
      </c>
      <c r="G92" s="199">
        <f>SUM(H92:J92)</f>
        <v>0</v>
      </c>
      <c r="H92" s="87"/>
      <c r="I92" s="87"/>
      <c r="J92" s="87"/>
      <c r="K92" s="213">
        <v>45</v>
      </c>
      <c r="L92" s="199">
        <f>SUM(M92:O92)</f>
        <v>0</v>
      </c>
      <c r="M92" s="87"/>
      <c r="N92" s="87"/>
      <c r="O92" s="87"/>
      <c r="P92" s="213">
        <v>35</v>
      </c>
      <c r="Q92" s="199">
        <f>SUM(R92:T92)</f>
        <v>0</v>
      </c>
      <c r="R92" s="87"/>
      <c r="S92" s="87"/>
      <c r="T92" s="87"/>
      <c r="U92" s="221">
        <v>10</v>
      </c>
      <c r="V92" s="199">
        <f>SUM(W92:Y92)</f>
        <v>0</v>
      </c>
      <c r="W92" s="87"/>
      <c r="X92" s="87"/>
      <c r="Y92" s="87"/>
      <c r="Z92" s="190"/>
      <c r="AA92" s="27"/>
      <c r="AB92" s="3" t="s">
        <v>338</v>
      </c>
    </row>
    <row r="93" spans="1:27" ht="54">
      <c r="A93" s="79"/>
      <c r="B93" s="103" t="s">
        <v>78</v>
      </c>
      <c r="C93" s="109" t="s">
        <v>214</v>
      </c>
      <c r="D93" s="105">
        <f>SUM(D94+D97+D98+D101+D104)</f>
        <v>47298</v>
      </c>
      <c r="E93" s="256">
        <f t="shared" si="10"/>
        <v>0</v>
      </c>
      <c r="F93" s="217">
        <f aca="true" t="shared" si="30" ref="F93:L93">SUM(F94+F97+F98+F101+F104)</f>
        <v>10538</v>
      </c>
      <c r="G93" s="212">
        <f t="shared" si="30"/>
        <v>0</v>
      </c>
      <c r="H93" s="267">
        <f t="shared" si="30"/>
        <v>0</v>
      </c>
      <c r="I93" s="267">
        <f t="shared" si="30"/>
        <v>0</v>
      </c>
      <c r="J93" s="267">
        <f t="shared" si="30"/>
        <v>0</v>
      </c>
      <c r="K93" s="217">
        <f t="shared" si="30"/>
        <v>13878</v>
      </c>
      <c r="L93" s="212">
        <f t="shared" si="30"/>
        <v>0</v>
      </c>
      <c r="M93" s="267">
        <f aca="true" t="shared" si="31" ref="M93:Y93">SUM(M94+M97+M98+M101+M104)</f>
        <v>0</v>
      </c>
      <c r="N93" s="267">
        <f t="shared" si="31"/>
        <v>0</v>
      </c>
      <c r="O93" s="267">
        <f t="shared" si="31"/>
        <v>0</v>
      </c>
      <c r="P93" s="217">
        <f t="shared" si="31"/>
        <v>11699</v>
      </c>
      <c r="Q93" s="212">
        <f t="shared" si="31"/>
        <v>0</v>
      </c>
      <c r="R93" s="267">
        <f t="shared" si="31"/>
        <v>0</v>
      </c>
      <c r="S93" s="267">
        <f t="shared" si="31"/>
        <v>0</v>
      </c>
      <c r="T93" s="267">
        <f t="shared" si="31"/>
        <v>0</v>
      </c>
      <c r="U93" s="225">
        <f t="shared" si="31"/>
        <v>11183</v>
      </c>
      <c r="V93" s="212">
        <f t="shared" si="31"/>
        <v>0</v>
      </c>
      <c r="W93" s="267">
        <f t="shared" si="31"/>
        <v>0</v>
      </c>
      <c r="X93" s="267">
        <f t="shared" si="31"/>
        <v>0</v>
      </c>
      <c r="Y93" s="267">
        <f t="shared" si="31"/>
        <v>0</v>
      </c>
      <c r="Z93" s="190"/>
      <c r="AA93" s="27" t="s">
        <v>296</v>
      </c>
    </row>
    <row r="94" spans="1:27" ht="18.75">
      <c r="A94" s="79"/>
      <c r="B94" s="83" t="s">
        <v>79</v>
      </c>
      <c r="C94" s="84" t="s">
        <v>168</v>
      </c>
      <c r="D94" s="85">
        <f>SUM(D95:D96)</f>
        <v>30438</v>
      </c>
      <c r="E94" s="256">
        <f t="shared" si="10"/>
        <v>0</v>
      </c>
      <c r="F94" s="212">
        <f aca="true" t="shared" si="32" ref="F94:L94">SUM(F95:F96)</f>
        <v>6632</v>
      </c>
      <c r="G94" s="212">
        <f t="shared" si="32"/>
        <v>0</v>
      </c>
      <c r="H94" s="267">
        <f t="shared" si="32"/>
        <v>0</v>
      </c>
      <c r="I94" s="267">
        <f t="shared" si="32"/>
        <v>0</v>
      </c>
      <c r="J94" s="267">
        <f t="shared" si="32"/>
        <v>0</v>
      </c>
      <c r="K94" s="212">
        <f t="shared" si="32"/>
        <v>9108</v>
      </c>
      <c r="L94" s="212">
        <f t="shared" si="32"/>
        <v>0</v>
      </c>
      <c r="M94" s="267">
        <f aca="true" t="shared" si="33" ref="M94:Y94">SUM(M95:M96)</f>
        <v>0</v>
      </c>
      <c r="N94" s="267">
        <f t="shared" si="33"/>
        <v>0</v>
      </c>
      <c r="O94" s="267">
        <f t="shared" si="33"/>
        <v>0</v>
      </c>
      <c r="P94" s="212">
        <f t="shared" si="33"/>
        <v>7293</v>
      </c>
      <c r="Q94" s="212">
        <f t="shared" si="33"/>
        <v>0</v>
      </c>
      <c r="R94" s="267">
        <f t="shared" si="33"/>
        <v>0</v>
      </c>
      <c r="S94" s="267">
        <f t="shared" si="33"/>
        <v>0</v>
      </c>
      <c r="T94" s="267">
        <f t="shared" si="33"/>
        <v>0</v>
      </c>
      <c r="U94" s="220">
        <f t="shared" si="33"/>
        <v>7405</v>
      </c>
      <c r="V94" s="212">
        <f t="shared" si="33"/>
        <v>0</v>
      </c>
      <c r="W94" s="267">
        <f t="shared" si="33"/>
        <v>0</v>
      </c>
      <c r="X94" s="267">
        <f t="shared" si="33"/>
        <v>0</v>
      </c>
      <c r="Y94" s="267">
        <f t="shared" si="33"/>
        <v>0</v>
      </c>
      <c r="Z94" s="190"/>
      <c r="AA94" s="27" t="s">
        <v>297</v>
      </c>
    </row>
    <row r="95" spans="1:28" ht="18.75">
      <c r="A95" s="86"/>
      <c r="B95" s="83" t="s">
        <v>80</v>
      </c>
      <c r="C95" s="84" t="s">
        <v>168</v>
      </c>
      <c r="D95" s="85">
        <v>13226</v>
      </c>
      <c r="E95" s="256">
        <f t="shared" si="10"/>
        <v>0</v>
      </c>
      <c r="F95" s="213">
        <v>2900</v>
      </c>
      <c r="G95" s="199">
        <f>SUM(H95:J95)</f>
        <v>0</v>
      </c>
      <c r="H95" s="87"/>
      <c r="I95" s="87"/>
      <c r="J95" s="87"/>
      <c r="K95" s="213">
        <v>3460</v>
      </c>
      <c r="L95" s="199">
        <f>SUM(M95:O95)</f>
        <v>0</v>
      </c>
      <c r="M95" s="87"/>
      <c r="N95" s="87"/>
      <c r="O95" s="87"/>
      <c r="P95" s="213">
        <v>3433</v>
      </c>
      <c r="Q95" s="199">
        <f>SUM(R95:T95)</f>
        <v>0</v>
      </c>
      <c r="R95" s="87"/>
      <c r="S95" s="87"/>
      <c r="T95" s="87"/>
      <c r="U95" s="221">
        <v>3433</v>
      </c>
      <c r="V95" s="199">
        <f>SUM(W95:Y95)</f>
        <v>0</v>
      </c>
      <c r="W95" s="87"/>
      <c r="X95" s="87"/>
      <c r="Y95" s="87"/>
      <c r="Z95" s="190"/>
      <c r="AA95" s="27"/>
      <c r="AB95" s="3" t="s">
        <v>339</v>
      </c>
    </row>
    <row r="96" spans="1:28" ht="34.5">
      <c r="A96" s="86"/>
      <c r="B96" s="83" t="s">
        <v>215</v>
      </c>
      <c r="C96" s="84" t="s">
        <v>168</v>
      </c>
      <c r="D96" s="85">
        <v>17212</v>
      </c>
      <c r="E96" s="256">
        <f t="shared" si="10"/>
        <v>0</v>
      </c>
      <c r="F96" s="213">
        <v>3732</v>
      </c>
      <c r="G96" s="199">
        <f>SUM(H96:J96)</f>
        <v>0</v>
      </c>
      <c r="H96" s="87"/>
      <c r="I96" s="87"/>
      <c r="J96" s="87"/>
      <c r="K96" s="213">
        <v>5648</v>
      </c>
      <c r="L96" s="199">
        <f>SUM(M96:O96)</f>
        <v>0</v>
      </c>
      <c r="M96" s="87"/>
      <c r="N96" s="87"/>
      <c r="O96" s="87"/>
      <c r="P96" s="213">
        <v>3860</v>
      </c>
      <c r="Q96" s="199">
        <f>SUM(R96:T96)</f>
        <v>0</v>
      </c>
      <c r="R96" s="87"/>
      <c r="S96" s="87"/>
      <c r="T96" s="87"/>
      <c r="U96" s="221">
        <v>3972</v>
      </c>
      <c r="V96" s="199">
        <f>SUM(W96:Y96)</f>
        <v>0</v>
      </c>
      <c r="W96" s="87"/>
      <c r="X96" s="87"/>
      <c r="Y96" s="87"/>
      <c r="Z96" s="190"/>
      <c r="AA96" s="27"/>
      <c r="AB96" s="3" t="s">
        <v>335</v>
      </c>
    </row>
    <row r="97" spans="1:28" ht="34.5">
      <c r="A97" s="86"/>
      <c r="B97" s="83" t="s">
        <v>81</v>
      </c>
      <c r="C97" s="84" t="s">
        <v>168</v>
      </c>
      <c r="D97" s="85">
        <v>6050</v>
      </c>
      <c r="E97" s="256">
        <f t="shared" si="10"/>
        <v>0</v>
      </c>
      <c r="F97" s="212">
        <v>1500</v>
      </c>
      <c r="G97" s="199">
        <f>SUM(H97:J97)</f>
        <v>0</v>
      </c>
      <c r="H97" s="85"/>
      <c r="I97" s="85"/>
      <c r="J97" s="85"/>
      <c r="K97" s="212">
        <v>2000</v>
      </c>
      <c r="L97" s="199">
        <f>SUM(M97:O97)</f>
        <v>0</v>
      </c>
      <c r="M97" s="85"/>
      <c r="N97" s="85"/>
      <c r="O97" s="85"/>
      <c r="P97" s="212">
        <v>1550</v>
      </c>
      <c r="Q97" s="199">
        <f>SUM(R97:T97)</f>
        <v>0</v>
      </c>
      <c r="R97" s="85"/>
      <c r="S97" s="85"/>
      <c r="T97" s="85"/>
      <c r="U97" s="220">
        <v>1000</v>
      </c>
      <c r="V97" s="199">
        <f>SUM(W97:Y97)</f>
        <v>0</v>
      </c>
      <c r="W97" s="85"/>
      <c r="X97" s="85"/>
      <c r="Y97" s="85"/>
      <c r="Z97" s="190"/>
      <c r="AA97" s="27"/>
      <c r="AB97" s="3" t="s">
        <v>336</v>
      </c>
    </row>
    <row r="98" spans="1:27" ht="20.25" customHeight="1">
      <c r="A98" s="79"/>
      <c r="B98" s="83" t="s">
        <v>82</v>
      </c>
      <c r="C98" s="100" t="s">
        <v>171</v>
      </c>
      <c r="D98" s="85">
        <f>SUM(D99:D100)</f>
        <v>9970</v>
      </c>
      <c r="E98" s="256">
        <f t="shared" si="10"/>
        <v>0</v>
      </c>
      <c r="F98" s="212">
        <f aca="true" t="shared" si="34" ref="F98:L98">SUM(F99:F100)</f>
        <v>2272</v>
      </c>
      <c r="G98" s="212">
        <f t="shared" si="34"/>
        <v>0</v>
      </c>
      <c r="H98" s="267">
        <f t="shared" si="34"/>
        <v>0</v>
      </c>
      <c r="I98" s="267">
        <f t="shared" si="34"/>
        <v>0</v>
      </c>
      <c r="J98" s="267">
        <f t="shared" si="34"/>
        <v>0</v>
      </c>
      <c r="K98" s="212">
        <f t="shared" si="34"/>
        <v>2566</v>
      </c>
      <c r="L98" s="212">
        <f t="shared" si="34"/>
        <v>0</v>
      </c>
      <c r="M98" s="267">
        <f aca="true" t="shared" si="35" ref="M98:Y98">SUM(M99:M100)</f>
        <v>0</v>
      </c>
      <c r="N98" s="267">
        <f t="shared" si="35"/>
        <v>0</v>
      </c>
      <c r="O98" s="267">
        <f t="shared" si="35"/>
        <v>0</v>
      </c>
      <c r="P98" s="212">
        <f t="shared" si="35"/>
        <v>2565</v>
      </c>
      <c r="Q98" s="212">
        <f t="shared" si="35"/>
        <v>0</v>
      </c>
      <c r="R98" s="267">
        <f t="shared" si="35"/>
        <v>0</v>
      </c>
      <c r="S98" s="267">
        <f t="shared" si="35"/>
        <v>0</v>
      </c>
      <c r="T98" s="267">
        <f t="shared" si="35"/>
        <v>0</v>
      </c>
      <c r="U98" s="220">
        <f t="shared" si="35"/>
        <v>2567</v>
      </c>
      <c r="V98" s="212">
        <f t="shared" si="35"/>
        <v>0</v>
      </c>
      <c r="W98" s="267">
        <f t="shared" si="35"/>
        <v>0</v>
      </c>
      <c r="X98" s="267">
        <f t="shared" si="35"/>
        <v>0</v>
      </c>
      <c r="Y98" s="267">
        <f t="shared" si="35"/>
        <v>0</v>
      </c>
      <c r="Z98" s="190"/>
      <c r="AA98" s="27" t="s">
        <v>298</v>
      </c>
    </row>
    <row r="99" spans="1:28" ht="27">
      <c r="A99" s="86"/>
      <c r="B99" s="83" t="s">
        <v>80</v>
      </c>
      <c r="C99" s="100" t="s">
        <v>171</v>
      </c>
      <c r="D99" s="85">
        <v>5548</v>
      </c>
      <c r="E99" s="256">
        <f t="shared" si="10"/>
        <v>0</v>
      </c>
      <c r="F99" s="213">
        <v>1180</v>
      </c>
      <c r="G99" s="199">
        <f>SUM(H99:J99)</f>
        <v>0</v>
      </c>
      <c r="H99" s="87"/>
      <c r="I99" s="87"/>
      <c r="J99" s="87"/>
      <c r="K99" s="213">
        <v>1456</v>
      </c>
      <c r="L99" s="199">
        <f>SUM(M99:O99)</f>
        <v>0</v>
      </c>
      <c r="M99" s="87"/>
      <c r="N99" s="87"/>
      <c r="O99" s="87"/>
      <c r="P99" s="213">
        <v>1455</v>
      </c>
      <c r="Q99" s="199">
        <f>SUM(R99:T99)</f>
        <v>0</v>
      </c>
      <c r="R99" s="87"/>
      <c r="S99" s="87"/>
      <c r="T99" s="87"/>
      <c r="U99" s="221">
        <v>1457</v>
      </c>
      <c r="V99" s="199">
        <f>SUM(W99:Y99)</f>
        <v>0</v>
      </c>
      <c r="W99" s="87"/>
      <c r="X99" s="87"/>
      <c r="Y99" s="87"/>
      <c r="Z99" s="190"/>
      <c r="AA99" s="27"/>
      <c r="AB99" s="3" t="s">
        <v>339</v>
      </c>
    </row>
    <row r="100" spans="1:28" ht="27">
      <c r="A100" s="86"/>
      <c r="B100" s="83" t="s">
        <v>83</v>
      </c>
      <c r="C100" s="100" t="s">
        <v>171</v>
      </c>
      <c r="D100" s="85">
        <v>4422</v>
      </c>
      <c r="E100" s="256">
        <f t="shared" si="10"/>
        <v>0</v>
      </c>
      <c r="F100" s="213">
        <v>1092</v>
      </c>
      <c r="G100" s="199">
        <f>SUM(H100:J100)</f>
        <v>0</v>
      </c>
      <c r="H100" s="87"/>
      <c r="I100" s="87"/>
      <c r="J100" s="87"/>
      <c r="K100" s="213">
        <v>1110</v>
      </c>
      <c r="L100" s="199">
        <f>SUM(M100:O100)</f>
        <v>0</v>
      </c>
      <c r="M100" s="87"/>
      <c r="N100" s="87"/>
      <c r="O100" s="87"/>
      <c r="P100" s="213">
        <v>1110</v>
      </c>
      <c r="Q100" s="199">
        <f>SUM(R100:T100)</f>
        <v>0</v>
      </c>
      <c r="R100" s="87"/>
      <c r="S100" s="87"/>
      <c r="T100" s="87"/>
      <c r="U100" s="221">
        <v>1110</v>
      </c>
      <c r="V100" s="199">
        <f>SUM(W100:Y100)</f>
        <v>0</v>
      </c>
      <c r="W100" s="87"/>
      <c r="X100" s="87"/>
      <c r="Y100" s="87"/>
      <c r="Z100" s="190"/>
      <c r="AA100" s="27"/>
      <c r="AB100" s="3" t="s">
        <v>335</v>
      </c>
    </row>
    <row r="101" spans="1:27" ht="27">
      <c r="A101" s="79"/>
      <c r="B101" s="83" t="s">
        <v>84</v>
      </c>
      <c r="C101" s="100" t="s">
        <v>216</v>
      </c>
      <c r="D101" s="85">
        <f>SUM(D102:D103)</f>
        <v>455</v>
      </c>
      <c r="E101" s="256">
        <f t="shared" si="10"/>
        <v>0</v>
      </c>
      <c r="F101" s="212">
        <f aca="true" t="shared" si="36" ref="F101:L101">SUM(F102:F103)</f>
        <v>84</v>
      </c>
      <c r="G101" s="212">
        <f t="shared" si="36"/>
        <v>0</v>
      </c>
      <c r="H101" s="267">
        <f t="shared" si="36"/>
        <v>0</v>
      </c>
      <c r="I101" s="267">
        <f t="shared" si="36"/>
        <v>0</v>
      </c>
      <c r="J101" s="267">
        <f t="shared" si="36"/>
        <v>0</v>
      </c>
      <c r="K101" s="212">
        <f t="shared" si="36"/>
        <v>84</v>
      </c>
      <c r="L101" s="212">
        <f t="shared" si="36"/>
        <v>0</v>
      </c>
      <c r="M101" s="267">
        <f aca="true" t="shared" si="37" ref="M101:Y101">SUM(M102:M103)</f>
        <v>0</v>
      </c>
      <c r="N101" s="267">
        <f t="shared" si="37"/>
        <v>0</v>
      </c>
      <c r="O101" s="267">
        <f t="shared" si="37"/>
        <v>0</v>
      </c>
      <c r="P101" s="212">
        <f t="shared" si="37"/>
        <v>161</v>
      </c>
      <c r="Q101" s="212">
        <f t="shared" si="37"/>
        <v>0</v>
      </c>
      <c r="R101" s="267">
        <f t="shared" si="37"/>
        <v>0</v>
      </c>
      <c r="S101" s="267">
        <f t="shared" si="37"/>
        <v>0</v>
      </c>
      <c r="T101" s="267">
        <f t="shared" si="37"/>
        <v>0</v>
      </c>
      <c r="U101" s="220">
        <f t="shared" si="37"/>
        <v>126</v>
      </c>
      <c r="V101" s="212">
        <f t="shared" si="37"/>
        <v>0</v>
      </c>
      <c r="W101" s="267">
        <f t="shared" si="37"/>
        <v>0</v>
      </c>
      <c r="X101" s="267">
        <f t="shared" si="37"/>
        <v>0</v>
      </c>
      <c r="Y101" s="267">
        <f t="shared" si="37"/>
        <v>0</v>
      </c>
      <c r="Z101" s="190"/>
      <c r="AA101" s="27" t="s">
        <v>299</v>
      </c>
    </row>
    <row r="102" spans="1:28" ht="34.5">
      <c r="A102" s="86"/>
      <c r="B102" s="83" t="s">
        <v>80</v>
      </c>
      <c r="C102" s="84" t="s">
        <v>172</v>
      </c>
      <c r="D102" s="85">
        <v>420</v>
      </c>
      <c r="E102" s="256">
        <f t="shared" si="10"/>
        <v>0</v>
      </c>
      <c r="F102" s="213">
        <v>84</v>
      </c>
      <c r="G102" s="199">
        <f>SUM(H102:J102)</f>
        <v>0</v>
      </c>
      <c r="H102" s="87"/>
      <c r="I102" s="87"/>
      <c r="J102" s="87"/>
      <c r="K102" s="213">
        <v>84</v>
      </c>
      <c r="L102" s="199">
        <f>SUM(M102:O102)</f>
        <v>0</v>
      </c>
      <c r="M102" s="87"/>
      <c r="N102" s="87"/>
      <c r="O102" s="87"/>
      <c r="P102" s="213">
        <v>126</v>
      </c>
      <c r="Q102" s="199">
        <f>SUM(R102:T102)</f>
        <v>0</v>
      </c>
      <c r="R102" s="87"/>
      <c r="S102" s="87"/>
      <c r="T102" s="87"/>
      <c r="U102" s="221">
        <v>126</v>
      </c>
      <c r="V102" s="199">
        <f>SUM(W102:Y102)</f>
        <v>0</v>
      </c>
      <c r="W102" s="87"/>
      <c r="X102" s="87"/>
      <c r="Y102" s="87"/>
      <c r="Z102" s="190"/>
      <c r="AA102" s="27"/>
      <c r="AB102" s="3" t="s">
        <v>339</v>
      </c>
    </row>
    <row r="103" spans="1:28" ht="24" customHeight="1">
      <c r="A103" s="86"/>
      <c r="B103" s="83" t="s">
        <v>85</v>
      </c>
      <c r="C103" s="100" t="s">
        <v>173</v>
      </c>
      <c r="D103" s="85">
        <v>35</v>
      </c>
      <c r="E103" s="256">
        <f t="shared" si="10"/>
        <v>0</v>
      </c>
      <c r="F103" s="213"/>
      <c r="G103" s="199">
        <f>SUM(H103:J103)</f>
        <v>0</v>
      </c>
      <c r="H103" s="87"/>
      <c r="I103" s="87"/>
      <c r="J103" s="87"/>
      <c r="K103" s="213"/>
      <c r="L103" s="199">
        <f>SUM(M103:O103)</f>
        <v>0</v>
      </c>
      <c r="M103" s="87"/>
      <c r="N103" s="87"/>
      <c r="O103" s="87"/>
      <c r="P103" s="213">
        <v>35</v>
      </c>
      <c r="Q103" s="199">
        <f>SUM(R103:T103)</f>
        <v>0</v>
      </c>
      <c r="R103" s="87"/>
      <c r="S103" s="87"/>
      <c r="T103" s="87"/>
      <c r="U103" s="221"/>
      <c r="V103" s="199">
        <f>SUM(W103:Y103)</f>
        <v>0</v>
      </c>
      <c r="W103" s="87"/>
      <c r="X103" s="87"/>
      <c r="Y103" s="87"/>
      <c r="Z103" s="190"/>
      <c r="AA103" s="27"/>
      <c r="AB103" s="3" t="s">
        <v>334</v>
      </c>
    </row>
    <row r="104" spans="1:27" ht="27">
      <c r="A104" s="79"/>
      <c r="B104" s="83" t="s">
        <v>277</v>
      </c>
      <c r="C104" s="100" t="s">
        <v>176</v>
      </c>
      <c r="D104" s="85">
        <f>SUM(D105:D107)</f>
        <v>385</v>
      </c>
      <c r="E104" s="256">
        <f t="shared" si="10"/>
        <v>0</v>
      </c>
      <c r="F104" s="212">
        <f aca="true" t="shared" si="38" ref="F104:L104">SUM(F105:F107)</f>
        <v>50</v>
      </c>
      <c r="G104" s="212">
        <f t="shared" si="38"/>
        <v>0</v>
      </c>
      <c r="H104" s="267">
        <f t="shared" si="38"/>
        <v>0</v>
      </c>
      <c r="I104" s="267">
        <f t="shared" si="38"/>
        <v>0</v>
      </c>
      <c r="J104" s="267">
        <f t="shared" si="38"/>
        <v>0</v>
      </c>
      <c r="K104" s="212">
        <f t="shared" si="38"/>
        <v>120</v>
      </c>
      <c r="L104" s="212">
        <f t="shared" si="38"/>
        <v>0</v>
      </c>
      <c r="M104" s="267">
        <f aca="true" t="shared" si="39" ref="M104:Y104">SUM(M105:M107)</f>
        <v>0</v>
      </c>
      <c r="N104" s="267">
        <f t="shared" si="39"/>
        <v>0</v>
      </c>
      <c r="O104" s="267">
        <f t="shared" si="39"/>
        <v>0</v>
      </c>
      <c r="P104" s="212">
        <f t="shared" si="39"/>
        <v>130</v>
      </c>
      <c r="Q104" s="212">
        <f t="shared" si="39"/>
        <v>0</v>
      </c>
      <c r="R104" s="267">
        <f t="shared" si="39"/>
        <v>0</v>
      </c>
      <c r="S104" s="267">
        <f t="shared" si="39"/>
        <v>0</v>
      </c>
      <c r="T104" s="267">
        <f t="shared" si="39"/>
        <v>0</v>
      </c>
      <c r="U104" s="220">
        <f t="shared" si="39"/>
        <v>85</v>
      </c>
      <c r="V104" s="212">
        <f t="shared" si="39"/>
        <v>0</v>
      </c>
      <c r="W104" s="267">
        <f t="shared" si="39"/>
        <v>0</v>
      </c>
      <c r="X104" s="267">
        <f t="shared" si="39"/>
        <v>0</v>
      </c>
      <c r="Y104" s="267">
        <f t="shared" si="39"/>
        <v>0</v>
      </c>
      <c r="Z104" s="190"/>
      <c r="AA104" s="27" t="s">
        <v>300</v>
      </c>
    </row>
    <row r="105" spans="1:28" ht="27">
      <c r="A105" s="86"/>
      <c r="B105" s="83" t="s">
        <v>86</v>
      </c>
      <c r="C105" s="100" t="s">
        <v>176</v>
      </c>
      <c r="D105" s="85">
        <v>60</v>
      </c>
      <c r="E105" s="256">
        <f t="shared" si="10"/>
        <v>0</v>
      </c>
      <c r="F105" s="213"/>
      <c r="G105" s="199">
        <f>SUM(H105:J105)</f>
        <v>0</v>
      </c>
      <c r="H105" s="87"/>
      <c r="I105" s="87"/>
      <c r="J105" s="87"/>
      <c r="K105" s="213">
        <v>20</v>
      </c>
      <c r="L105" s="199">
        <f>SUM(M105:O105)</f>
        <v>0</v>
      </c>
      <c r="M105" s="87"/>
      <c r="N105" s="87"/>
      <c r="O105" s="87"/>
      <c r="P105" s="213">
        <v>30</v>
      </c>
      <c r="Q105" s="199">
        <f>SUM(R105:T105)</f>
        <v>0</v>
      </c>
      <c r="R105" s="87"/>
      <c r="S105" s="87"/>
      <c r="T105" s="87"/>
      <c r="U105" s="221">
        <v>10</v>
      </c>
      <c r="V105" s="199">
        <f>SUM(W105:Y105)</f>
        <v>0</v>
      </c>
      <c r="W105" s="87"/>
      <c r="X105" s="87"/>
      <c r="Y105" s="87"/>
      <c r="Z105" s="190"/>
      <c r="AA105" s="27"/>
      <c r="AB105" s="3" t="s">
        <v>338</v>
      </c>
    </row>
    <row r="106" spans="1:28" ht="27">
      <c r="A106" s="86"/>
      <c r="B106" s="83" t="s">
        <v>87</v>
      </c>
      <c r="C106" s="100" t="s">
        <v>176</v>
      </c>
      <c r="D106" s="85">
        <v>140</v>
      </c>
      <c r="E106" s="256">
        <f t="shared" si="10"/>
        <v>0</v>
      </c>
      <c r="F106" s="213">
        <v>30</v>
      </c>
      <c r="G106" s="199">
        <f>SUM(H106:J106)</f>
        <v>0</v>
      </c>
      <c r="H106" s="87"/>
      <c r="I106" s="87"/>
      <c r="J106" s="87"/>
      <c r="K106" s="213">
        <v>45</v>
      </c>
      <c r="L106" s="199">
        <f>SUM(M106:O106)</f>
        <v>0</v>
      </c>
      <c r="M106" s="87"/>
      <c r="N106" s="87"/>
      <c r="O106" s="87"/>
      <c r="P106" s="213">
        <v>45</v>
      </c>
      <c r="Q106" s="199">
        <f>SUM(R106:T106)</f>
        <v>0</v>
      </c>
      <c r="R106" s="87"/>
      <c r="S106" s="87"/>
      <c r="T106" s="87"/>
      <c r="U106" s="221">
        <v>20</v>
      </c>
      <c r="V106" s="199">
        <f>SUM(W106:Y106)</f>
        <v>0</v>
      </c>
      <c r="W106" s="87"/>
      <c r="X106" s="87"/>
      <c r="Y106" s="87"/>
      <c r="Z106" s="190"/>
      <c r="AA106" s="27"/>
      <c r="AB106" s="3" t="s">
        <v>338</v>
      </c>
    </row>
    <row r="107" spans="1:28" ht="27">
      <c r="A107" s="86"/>
      <c r="B107" s="83" t="s">
        <v>237</v>
      </c>
      <c r="C107" s="100" t="s">
        <v>176</v>
      </c>
      <c r="D107" s="85">
        <v>185</v>
      </c>
      <c r="E107" s="256">
        <f t="shared" si="10"/>
        <v>0</v>
      </c>
      <c r="F107" s="213">
        <v>20</v>
      </c>
      <c r="G107" s="199">
        <f>SUM(H107:J107)</f>
        <v>0</v>
      </c>
      <c r="H107" s="87"/>
      <c r="I107" s="87"/>
      <c r="J107" s="87"/>
      <c r="K107" s="213">
        <v>55</v>
      </c>
      <c r="L107" s="199">
        <f>SUM(M107:O107)</f>
        <v>0</v>
      </c>
      <c r="M107" s="87"/>
      <c r="N107" s="87"/>
      <c r="O107" s="87"/>
      <c r="P107" s="213">
        <v>55</v>
      </c>
      <c r="Q107" s="199">
        <f>SUM(R107:T107)</f>
        <v>0</v>
      </c>
      <c r="R107" s="87"/>
      <c r="S107" s="87"/>
      <c r="T107" s="87"/>
      <c r="U107" s="221">
        <v>55</v>
      </c>
      <c r="V107" s="199">
        <f>SUM(W107:Y107)</f>
        <v>0</v>
      </c>
      <c r="W107" s="87"/>
      <c r="X107" s="87"/>
      <c r="Y107" s="87"/>
      <c r="Z107" s="190"/>
      <c r="AA107" s="27"/>
      <c r="AB107" s="3" t="s">
        <v>338</v>
      </c>
    </row>
    <row r="108" spans="1:27" s="17" customFormat="1" ht="34.5">
      <c r="A108" s="79"/>
      <c r="B108" s="80" t="s">
        <v>243</v>
      </c>
      <c r="C108" s="104" t="s">
        <v>180</v>
      </c>
      <c r="D108" s="105">
        <f>SUM(D109:D111)</f>
        <v>1730</v>
      </c>
      <c r="E108" s="256">
        <f t="shared" si="10"/>
        <v>0</v>
      </c>
      <c r="F108" s="217">
        <f aca="true" t="shared" si="40" ref="F108:L108">SUM(F109:F111)</f>
        <v>270</v>
      </c>
      <c r="G108" s="212">
        <f t="shared" si="40"/>
        <v>0</v>
      </c>
      <c r="H108" s="267">
        <f t="shared" si="40"/>
        <v>0</v>
      </c>
      <c r="I108" s="267">
        <f t="shared" si="40"/>
        <v>0</v>
      </c>
      <c r="J108" s="267">
        <f t="shared" si="40"/>
        <v>0</v>
      </c>
      <c r="K108" s="217">
        <f t="shared" si="40"/>
        <v>525</v>
      </c>
      <c r="L108" s="212">
        <f t="shared" si="40"/>
        <v>0</v>
      </c>
      <c r="M108" s="267">
        <f aca="true" t="shared" si="41" ref="M108:Y108">SUM(M109:M111)</f>
        <v>0</v>
      </c>
      <c r="N108" s="267">
        <f t="shared" si="41"/>
        <v>0</v>
      </c>
      <c r="O108" s="267">
        <f t="shared" si="41"/>
        <v>0</v>
      </c>
      <c r="P108" s="217">
        <f t="shared" si="41"/>
        <v>445</v>
      </c>
      <c r="Q108" s="212">
        <f t="shared" si="41"/>
        <v>0</v>
      </c>
      <c r="R108" s="267">
        <f t="shared" si="41"/>
        <v>0</v>
      </c>
      <c r="S108" s="267">
        <f t="shared" si="41"/>
        <v>0</v>
      </c>
      <c r="T108" s="267">
        <f t="shared" si="41"/>
        <v>0</v>
      </c>
      <c r="U108" s="225">
        <f t="shared" si="41"/>
        <v>490</v>
      </c>
      <c r="V108" s="212">
        <f t="shared" si="41"/>
        <v>0</v>
      </c>
      <c r="W108" s="267">
        <f t="shared" si="41"/>
        <v>0</v>
      </c>
      <c r="X108" s="267">
        <f t="shared" si="41"/>
        <v>0</v>
      </c>
      <c r="Y108" s="267">
        <f t="shared" si="41"/>
        <v>0</v>
      </c>
      <c r="Z108" s="190"/>
      <c r="AA108" s="27" t="s">
        <v>301</v>
      </c>
    </row>
    <row r="109" spans="1:28" ht="18.75">
      <c r="A109" s="106"/>
      <c r="B109" s="98" t="s">
        <v>88</v>
      </c>
      <c r="C109" s="107" t="s">
        <v>168</v>
      </c>
      <c r="D109" s="99">
        <v>1200</v>
      </c>
      <c r="E109" s="256">
        <f t="shared" si="10"/>
        <v>0</v>
      </c>
      <c r="F109" s="226">
        <v>240</v>
      </c>
      <c r="G109" s="199">
        <f>SUM(H109:J109)</f>
        <v>0</v>
      </c>
      <c r="H109" s="108"/>
      <c r="I109" s="108"/>
      <c r="J109" s="108"/>
      <c r="K109" s="226">
        <v>240</v>
      </c>
      <c r="L109" s="199">
        <f>SUM(M109:O109)</f>
        <v>0</v>
      </c>
      <c r="M109" s="108"/>
      <c r="N109" s="108"/>
      <c r="O109" s="108"/>
      <c r="P109" s="226">
        <v>360</v>
      </c>
      <c r="Q109" s="199">
        <f>SUM(R109:T109)</f>
        <v>0</v>
      </c>
      <c r="R109" s="108"/>
      <c r="S109" s="108"/>
      <c r="T109" s="108"/>
      <c r="U109" s="231">
        <v>360</v>
      </c>
      <c r="V109" s="199">
        <f>SUM(W109:Y109)</f>
        <v>0</v>
      </c>
      <c r="W109" s="108"/>
      <c r="X109" s="108"/>
      <c r="Y109" s="108"/>
      <c r="Z109" s="190"/>
      <c r="AA109" s="27"/>
      <c r="AB109" s="3" t="s">
        <v>334</v>
      </c>
    </row>
    <row r="110" spans="1:28" ht="18.75">
      <c r="A110" s="86"/>
      <c r="B110" s="83" t="s">
        <v>89</v>
      </c>
      <c r="C110" s="84" t="s">
        <v>168</v>
      </c>
      <c r="D110" s="85">
        <v>310</v>
      </c>
      <c r="E110" s="256">
        <f t="shared" si="10"/>
        <v>0</v>
      </c>
      <c r="F110" s="213">
        <v>0</v>
      </c>
      <c r="G110" s="199">
        <f>SUM(H110:J110)</f>
        <v>0</v>
      </c>
      <c r="H110" s="87"/>
      <c r="I110" s="87"/>
      <c r="J110" s="87"/>
      <c r="K110" s="213">
        <v>200</v>
      </c>
      <c r="L110" s="199">
        <f>SUM(M110:O110)</f>
        <v>0</v>
      </c>
      <c r="M110" s="87"/>
      <c r="N110" s="87"/>
      <c r="O110" s="87"/>
      <c r="P110" s="213">
        <v>0</v>
      </c>
      <c r="Q110" s="199">
        <f>SUM(R110:T110)</f>
        <v>0</v>
      </c>
      <c r="R110" s="87"/>
      <c r="S110" s="87"/>
      <c r="T110" s="87"/>
      <c r="U110" s="221">
        <v>110</v>
      </c>
      <c r="V110" s="199">
        <f>SUM(W110:Y110)</f>
        <v>0</v>
      </c>
      <c r="W110" s="87"/>
      <c r="X110" s="87"/>
      <c r="Y110" s="87"/>
      <c r="Z110" s="190"/>
      <c r="AA110" s="27"/>
      <c r="AB110" s="3" t="s">
        <v>336</v>
      </c>
    </row>
    <row r="111" spans="1:27" ht="34.5">
      <c r="A111" s="79"/>
      <c r="B111" s="83" t="s">
        <v>90</v>
      </c>
      <c r="C111" s="84" t="s">
        <v>180</v>
      </c>
      <c r="D111" s="85">
        <f>SUM(D112:D113)</f>
        <v>220</v>
      </c>
      <c r="E111" s="256">
        <f t="shared" si="10"/>
        <v>0</v>
      </c>
      <c r="F111" s="212">
        <f aca="true" t="shared" si="42" ref="F111:L111">SUM(F112:F113)</f>
        <v>30</v>
      </c>
      <c r="G111" s="212">
        <f t="shared" si="42"/>
        <v>0</v>
      </c>
      <c r="H111" s="267">
        <f t="shared" si="42"/>
        <v>0</v>
      </c>
      <c r="I111" s="267">
        <f t="shared" si="42"/>
        <v>0</v>
      </c>
      <c r="J111" s="267">
        <f t="shared" si="42"/>
        <v>0</v>
      </c>
      <c r="K111" s="212">
        <f t="shared" si="42"/>
        <v>85</v>
      </c>
      <c r="L111" s="212">
        <f t="shared" si="42"/>
        <v>0</v>
      </c>
      <c r="M111" s="267">
        <f aca="true" t="shared" si="43" ref="M111:Y111">SUM(M112:M113)</f>
        <v>0</v>
      </c>
      <c r="N111" s="267">
        <f t="shared" si="43"/>
        <v>0</v>
      </c>
      <c r="O111" s="267">
        <f t="shared" si="43"/>
        <v>0</v>
      </c>
      <c r="P111" s="212">
        <f t="shared" si="43"/>
        <v>85</v>
      </c>
      <c r="Q111" s="212">
        <f t="shared" si="43"/>
        <v>0</v>
      </c>
      <c r="R111" s="267">
        <f t="shared" si="43"/>
        <v>0</v>
      </c>
      <c r="S111" s="267">
        <f t="shared" si="43"/>
        <v>0</v>
      </c>
      <c r="T111" s="267">
        <f t="shared" si="43"/>
        <v>0</v>
      </c>
      <c r="U111" s="220">
        <f t="shared" si="43"/>
        <v>20</v>
      </c>
      <c r="V111" s="212">
        <f t="shared" si="43"/>
        <v>0</v>
      </c>
      <c r="W111" s="267">
        <f t="shared" si="43"/>
        <v>0</v>
      </c>
      <c r="X111" s="267">
        <f t="shared" si="43"/>
        <v>0</v>
      </c>
      <c r="Y111" s="267">
        <f t="shared" si="43"/>
        <v>0</v>
      </c>
      <c r="Z111" s="190"/>
      <c r="AA111" s="27" t="s">
        <v>302</v>
      </c>
    </row>
    <row r="112" spans="1:28" ht="34.5">
      <c r="A112" s="86"/>
      <c r="B112" s="83" t="s">
        <v>200</v>
      </c>
      <c r="C112" s="84" t="s">
        <v>180</v>
      </c>
      <c r="D112" s="85">
        <v>80</v>
      </c>
      <c r="E112" s="256">
        <f t="shared" si="10"/>
        <v>0</v>
      </c>
      <c r="F112" s="213">
        <v>0</v>
      </c>
      <c r="G112" s="199">
        <f>SUM(H112:J112)</f>
        <v>0</v>
      </c>
      <c r="H112" s="87"/>
      <c r="I112" s="87"/>
      <c r="J112" s="87"/>
      <c r="K112" s="213">
        <v>40</v>
      </c>
      <c r="L112" s="199">
        <f>SUM(M112:O112)</f>
        <v>0</v>
      </c>
      <c r="M112" s="87"/>
      <c r="N112" s="87"/>
      <c r="O112" s="87"/>
      <c r="P112" s="213">
        <v>40</v>
      </c>
      <c r="Q112" s="199">
        <f>SUM(R112:T112)</f>
        <v>0</v>
      </c>
      <c r="R112" s="87"/>
      <c r="S112" s="87"/>
      <c r="T112" s="87"/>
      <c r="U112" s="221">
        <v>0</v>
      </c>
      <c r="V112" s="199">
        <f>SUM(W112:Y112)</f>
        <v>0</v>
      </c>
      <c r="W112" s="87"/>
      <c r="X112" s="87"/>
      <c r="Y112" s="87"/>
      <c r="Z112" s="190"/>
      <c r="AA112" s="27"/>
      <c r="AB112" s="3" t="s">
        <v>338</v>
      </c>
    </row>
    <row r="113" spans="1:28" ht="34.5">
      <c r="A113" s="86"/>
      <c r="B113" s="83" t="s">
        <v>91</v>
      </c>
      <c r="C113" s="84" t="s">
        <v>180</v>
      </c>
      <c r="D113" s="85">
        <v>140</v>
      </c>
      <c r="E113" s="256">
        <f t="shared" si="10"/>
        <v>0</v>
      </c>
      <c r="F113" s="213">
        <v>30</v>
      </c>
      <c r="G113" s="199">
        <f>SUM(H113:J113)</f>
        <v>0</v>
      </c>
      <c r="H113" s="87"/>
      <c r="I113" s="87"/>
      <c r="J113" s="87"/>
      <c r="K113" s="213">
        <v>45</v>
      </c>
      <c r="L113" s="199">
        <f>SUM(M113:O113)</f>
        <v>0</v>
      </c>
      <c r="M113" s="87"/>
      <c r="N113" s="87"/>
      <c r="O113" s="87"/>
      <c r="P113" s="213">
        <v>45</v>
      </c>
      <c r="Q113" s="199">
        <f>SUM(R113:T113)</f>
        <v>0</v>
      </c>
      <c r="R113" s="87"/>
      <c r="S113" s="87"/>
      <c r="T113" s="87"/>
      <c r="U113" s="221">
        <v>20</v>
      </c>
      <c r="V113" s="199">
        <f>SUM(W113:Y113)</f>
        <v>0</v>
      </c>
      <c r="W113" s="87"/>
      <c r="X113" s="87"/>
      <c r="Y113" s="87"/>
      <c r="Z113" s="190"/>
      <c r="AA113" s="27"/>
      <c r="AB113" s="3" t="s">
        <v>338</v>
      </c>
    </row>
    <row r="114" spans="1:27" ht="34.5">
      <c r="A114" s="79"/>
      <c r="B114" s="80" t="s">
        <v>244</v>
      </c>
      <c r="C114" s="104" t="s">
        <v>168</v>
      </c>
      <c r="D114" s="105">
        <f>SUM(D115:D118)</f>
        <v>8000</v>
      </c>
      <c r="E114" s="256">
        <f aca="true" t="shared" si="44" ref="E114:E177">SUM(G114,L114,Q114,V114)</f>
        <v>0</v>
      </c>
      <c r="F114" s="217">
        <f aca="true" t="shared" si="45" ref="F114:L114">SUM(F115:F118)</f>
        <v>0</v>
      </c>
      <c r="G114" s="212">
        <f t="shared" si="45"/>
        <v>0</v>
      </c>
      <c r="H114" s="267">
        <f t="shared" si="45"/>
        <v>0</v>
      </c>
      <c r="I114" s="267">
        <f t="shared" si="45"/>
        <v>0</v>
      </c>
      <c r="J114" s="267">
        <f t="shared" si="45"/>
        <v>0</v>
      </c>
      <c r="K114" s="217">
        <f t="shared" si="45"/>
        <v>0</v>
      </c>
      <c r="L114" s="212">
        <f t="shared" si="45"/>
        <v>0</v>
      </c>
      <c r="M114" s="267">
        <f aca="true" t="shared" si="46" ref="M114:Y114">SUM(M115:M118)</f>
        <v>0</v>
      </c>
      <c r="N114" s="267">
        <f t="shared" si="46"/>
        <v>0</v>
      </c>
      <c r="O114" s="267">
        <f t="shared" si="46"/>
        <v>0</v>
      </c>
      <c r="P114" s="217">
        <f t="shared" si="46"/>
        <v>6000</v>
      </c>
      <c r="Q114" s="212">
        <f t="shared" si="46"/>
        <v>0</v>
      </c>
      <c r="R114" s="267">
        <f t="shared" si="46"/>
        <v>0</v>
      </c>
      <c r="S114" s="267">
        <f t="shared" si="46"/>
        <v>0</v>
      </c>
      <c r="T114" s="267">
        <f t="shared" si="46"/>
        <v>0</v>
      </c>
      <c r="U114" s="225">
        <f t="shared" si="46"/>
        <v>2000</v>
      </c>
      <c r="V114" s="212">
        <f t="shared" si="46"/>
        <v>0</v>
      </c>
      <c r="W114" s="267">
        <f t="shared" si="46"/>
        <v>0</v>
      </c>
      <c r="X114" s="267">
        <f t="shared" si="46"/>
        <v>0</v>
      </c>
      <c r="Y114" s="267">
        <f t="shared" si="46"/>
        <v>0</v>
      </c>
      <c r="Z114" s="190"/>
      <c r="AA114" s="27" t="s">
        <v>303</v>
      </c>
    </row>
    <row r="115" spans="1:28" ht="39" customHeight="1">
      <c r="A115" s="86"/>
      <c r="B115" s="83" t="s">
        <v>218</v>
      </c>
      <c r="C115" s="84" t="s">
        <v>168</v>
      </c>
      <c r="D115" s="85">
        <v>3000</v>
      </c>
      <c r="E115" s="256">
        <f t="shared" si="44"/>
        <v>0</v>
      </c>
      <c r="F115" s="213"/>
      <c r="G115" s="199">
        <f>SUM(H115:J115)</f>
        <v>0</v>
      </c>
      <c r="H115" s="87"/>
      <c r="I115" s="87"/>
      <c r="J115" s="87"/>
      <c r="K115" s="213"/>
      <c r="L115" s="199">
        <f>SUM(M115:O115)</f>
        <v>0</v>
      </c>
      <c r="M115" s="88"/>
      <c r="N115" s="88"/>
      <c r="O115" s="88"/>
      <c r="P115" s="221">
        <v>3000</v>
      </c>
      <c r="Q115" s="199">
        <f>SUM(R115:T115)</f>
        <v>0</v>
      </c>
      <c r="R115" s="87"/>
      <c r="S115" s="87"/>
      <c r="T115" s="87"/>
      <c r="U115" s="221"/>
      <c r="V115" s="199">
        <f>SUM(W115:Y115)</f>
        <v>0</v>
      </c>
      <c r="W115" s="87"/>
      <c r="X115" s="87"/>
      <c r="Y115" s="87"/>
      <c r="Z115" s="190"/>
      <c r="AA115" s="27"/>
      <c r="AB115" s="3" t="s">
        <v>334</v>
      </c>
    </row>
    <row r="116" spans="1:28" ht="38.25" customHeight="1">
      <c r="A116" s="86"/>
      <c r="B116" s="83" t="s">
        <v>219</v>
      </c>
      <c r="C116" s="84" t="s">
        <v>168</v>
      </c>
      <c r="D116" s="85">
        <v>500</v>
      </c>
      <c r="E116" s="256">
        <f t="shared" si="44"/>
        <v>0</v>
      </c>
      <c r="F116" s="213"/>
      <c r="G116" s="199">
        <f>SUM(H116:J116)</f>
        <v>0</v>
      </c>
      <c r="H116" s="87"/>
      <c r="I116" s="87"/>
      <c r="J116" s="87"/>
      <c r="K116" s="213"/>
      <c r="L116" s="199">
        <f>SUM(M116:O116)</f>
        <v>0</v>
      </c>
      <c r="M116" s="87"/>
      <c r="N116" s="87"/>
      <c r="O116" s="87"/>
      <c r="P116" s="213">
        <v>500</v>
      </c>
      <c r="Q116" s="199">
        <f>SUM(R116:T116)</f>
        <v>0</v>
      </c>
      <c r="R116" s="87"/>
      <c r="S116" s="87"/>
      <c r="T116" s="87"/>
      <c r="U116" s="221"/>
      <c r="V116" s="199">
        <f>SUM(W116:Y116)</f>
        <v>0</v>
      </c>
      <c r="W116" s="87"/>
      <c r="X116" s="87"/>
      <c r="Y116" s="87"/>
      <c r="Z116" s="190"/>
      <c r="AA116" s="27"/>
      <c r="AB116" s="3" t="s">
        <v>340</v>
      </c>
    </row>
    <row r="117" spans="1:28" ht="38.25" customHeight="1">
      <c r="A117" s="86"/>
      <c r="B117" s="83" t="s">
        <v>220</v>
      </c>
      <c r="C117" s="84" t="s">
        <v>168</v>
      </c>
      <c r="D117" s="85">
        <v>2000</v>
      </c>
      <c r="E117" s="256">
        <f t="shared" si="44"/>
        <v>0</v>
      </c>
      <c r="F117" s="213"/>
      <c r="G117" s="199">
        <f>SUM(H117:J117)</f>
        <v>0</v>
      </c>
      <c r="H117" s="87"/>
      <c r="I117" s="87"/>
      <c r="J117" s="87"/>
      <c r="K117" s="213"/>
      <c r="L117" s="199">
        <f>SUM(M117:O117)</f>
        <v>0</v>
      </c>
      <c r="M117" s="87"/>
      <c r="N117" s="87"/>
      <c r="O117" s="87"/>
      <c r="P117" s="213"/>
      <c r="Q117" s="199">
        <f>SUM(R117:T117)</f>
        <v>0</v>
      </c>
      <c r="R117" s="87"/>
      <c r="S117" s="87"/>
      <c r="T117" s="87"/>
      <c r="U117" s="221">
        <v>2000</v>
      </c>
      <c r="V117" s="199">
        <f>SUM(W117:Y117)</f>
        <v>0</v>
      </c>
      <c r="W117" s="87"/>
      <c r="X117" s="87"/>
      <c r="Y117" s="87"/>
      <c r="Z117" s="190"/>
      <c r="AA117" s="27"/>
      <c r="AB117" s="3" t="s">
        <v>334</v>
      </c>
    </row>
    <row r="118" spans="1:28" ht="37.5" customHeight="1">
      <c r="A118" s="86"/>
      <c r="B118" s="83" t="s">
        <v>221</v>
      </c>
      <c r="C118" s="84" t="s">
        <v>222</v>
      </c>
      <c r="D118" s="85">
        <v>2500</v>
      </c>
      <c r="E118" s="256">
        <f t="shared" si="44"/>
        <v>0</v>
      </c>
      <c r="F118" s="213"/>
      <c r="G118" s="199">
        <f>SUM(H118:J118)</f>
        <v>0</v>
      </c>
      <c r="H118" s="87"/>
      <c r="I118" s="87"/>
      <c r="J118" s="87"/>
      <c r="K118" s="213"/>
      <c r="L118" s="199">
        <f>SUM(M118:O118)</f>
        <v>0</v>
      </c>
      <c r="M118" s="87"/>
      <c r="N118" s="87"/>
      <c r="O118" s="87"/>
      <c r="P118" s="213">
        <v>2500</v>
      </c>
      <c r="Q118" s="199">
        <f>SUM(R118:T118)</f>
        <v>0</v>
      </c>
      <c r="R118" s="87"/>
      <c r="S118" s="87"/>
      <c r="T118" s="87"/>
      <c r="U118" s="221"/>
      <c r="V118" s="199">
        <f>SUM(W118:Y118)</f>
        <v>0</v>
      </c>
      <c r="W118" s="87"/>
      <c r="X118" s="87"/>
      <c r="Y118" s="87"/>
      <c r="Z118" s="190"/>
      <c r="AA118" s="27"/>
      <c r="AB118" s="3" t="s">
        <v>337</v>
      </c>
    </row>
    <row r="119" spans="1:27" ht="18.75">
      <c r="A119" s="79"/>
      <c r="B119" s="110" t="s">
        <v>92</v>
      </c>
      <c r="C119" s="111"/>
      <c r="D119" s="85"/>
      <c r="E119" s="257"/>
      <c r="F119" s="124"/>
      <c r="G119" s="258"/>
      <c r="H119" s="124"/>
      <c r="I119" s="124"/>
      <c r="J119" s="124"/>
      <c r="K119" s="124"/>
      <c r="L119" s="258"/>
      <c r="M119" s="124"/>
      <c r="N119" s="124"/>
      <c r="O119" s="124"/>
      <c r="P119" s="124"/>
      <c r="Q119" s="258"/>
      <c r="R119" s="124"/>
      <c r="S119" s="124"/>
      <c r="T119" s="124"/>
      <c r="U119" s="259"/>
      <c r="V119" s="258"/>
      <c r="W119" s="124"/>
      <c r="X119" s="124"/>
      <c r="Y119" s="124"/>
      <c r="Z119" s="190"/>
      <c r="AA119" s="27"/>
    </row>
    <row r="120" spans="1:27" ht="18.75">
      <c r="A120" s="79"/>
      <c r="B120" s="80" t="s">
        <v>245</v>
      </c>
      <c r="C120" s="84"/>
      <c r="D120" s="85"/>
      <c r="E120" s="257"/>
      <c r="F120" s="124"/>
      <c r="G120" s="258"/>
      <c r="H120" s="124"/>
      <c r="I120" s="124"/>
      <c r="J120" s="124"/>
      <c r="K120" s="124"/>
      <c r="L120" s="258"/>
      <c r="M120" s="124"/>
      <c r="N120" s="124"/>
      <c r="O120" s="124"/>
      <c r="P120" s="124"/>
      <c r="Q120" s="258"/>
      <c r="R120" s="124"/>
      <c r="S120" s="124"/>
      <c r="T120" s="124"/>
      <c r="U120" s="259"/>
      <c r="V120" s="258"/>
      <c r="W120" s="124"/>
      <c r="X120" s="87"/>
      <c r="Y120" s="87"/>
      <c r="Z120" s="190"/>
      <c r="AA120" s="27"/>
    </row>
    <row r="121" spans="1:27" ht="34.5">
      <c r="A121" s="79"/>
      <c r="B121" s="103" t="s">
        <v>93</v>
      </c>
      <c r="C121" s="104" t="s">
        <v>181</v>
      </c>
      <c r="D121" s="105">
        <f>SUM(D122:D125)</f>
        <v>351550</v>
      </c>
      <c r="E121" s="256">
        <f t="shared" si="44"/>
        <v>0</v>
      </c>
      <c r="F121" s="217">
        <f aca="true" t="shared" si="47" ref="F121:K121">SUM(F122:F125)</f>
        <v>30505</v>
      </c>
      <c r="G121" s="212">
        <f t="shared" si="47"/>
        <v>0</v>
      </c>
      <c r="H121" s="267">
        <f t="shared" si="47"/>
        <v>0</v>
      </c>
      <c r="I121" s="267">
        <f t="shared" si="47"/>
        <v>0</v>
      </c>
      <c r="J121" s="267">
        <f t="shared" si="47"/>
        <v>0</v>
      </c>
      <c r="K121" s="217">
        <f t="shared" si="47"/>
        <v>98015</v>
      </c>
      <c r="L121" s="212">
        <f aca="true" t="shared" si="48" ref="L121:Y121">SUM(L122:L125)</f>
        <v>0</v>
      </c>
      <c r="M121" s="267">
        <f t="shared" si="48"/>
        <v>0</v>
      </c>
      <c r="N121" s="267">
        <f t="shared" si="48"/>
        <v>0</v>
      </c>
      <c r="O121" s="267">
        <f t="shared" si="48"/>
        <v>0</v>
      </c>
      <c r="P121" s="217">
        <f t="shared" si="48"/>
        <v>116520</v>
      </c>
      <c r="Q121" s="212">
        <f t="shared" si="48"/>
        <v>0</v>
      </c>
      <c r="R121" s="267">
        <f t="shared" si="48"/>
        <v>0</v>
      </c>
      <c r="S121" s="267">
        <f t="shared" si="48"/>
        <v>0</v>
      </c>
      <c r="T121" s="267">
        <f t="shared" si="48"/>
        <v>0</v>
      </c>
      <c r="U121" s="225">
        <f t="shared" si="48"/>
        <v>106510</v>
      </c>
      <c r="V121" s="212">
        <f t="shared" si="48"/>
        <v>0</v>
      </c>
      <c r="W121" s="267">
        <f t="shared" si="48"/>
        <v>0</v>
      </c>
      <c r="X121" s="267">
        <f t="shared" si="48"/>
        <v>0</v>
      </c>
      <c r="Y121" s="267">
        <f t="shared" si="48"/>
        <v>0</v>
      </c>
      <c r="Z121" s="190"/>
      <c r="AA121" s="27" t="s">
        <v>304</v>
      </c>
    </row>
    <row r="122" spans="1:28" ht="34.5">
      <c r="A122" s="86"/>
      <c r="B122" s="83" t="s">
        <v>94</v>
      </c>
      <c r="C122" s="84" t="s">
        <v>181</v>
      </c>
      <c r="D122" s="112">
        <v>215000</v>
      </c>
      <c r="E122" s="256">
        <f t="shared" si="44"/>
        <v>0</v>
      </c>
      <c r="F122" s="227">
        <v>15500</v>
      </c>
      <c r="G122" s="199">
        <f>SUM(H122:J122)</f>
        <v>0</v>
      </c>
      <c r="H122" s="113"/>
      <c r="I122" s="113"/>
      <c r="J122" s="113"/>
      <c r="K122" s="212">
        <v>66500</v>
      </c>
      <c r="L122" s="199">
        <f>SUM(M122:O122)</f>
        <v>0</v>
      </c>
      <c r="M122" s="85"/>
      <c r="N122" s="85"/>
      <c r="O122" s="85"/>
      <c r="P122" s="212">
        <v>66500</v>
      </c>
      <c r="Q122" s="199">
        <f>SUM(R122:T122)</f>
        <v>0</v>
      </c>
      <c r="R122" s="113"/>
      <c r="S122" s="113"/>
      <c r="T122" s="113"/>
      <c r="U122" s="220">
        <v>66500</v>
      </c>
      <c r="V122" s="199">
        <f>SUM(W122:Y122)</f>
        <v>0</v>
      </c>
      <c r="W122" s="113"/>
      <c r="X122" s="113"/>
      <c r="Y122" s="113"/>
      <c r="Z122" s="190"/>
      <c r="AA122" s="27"/>
      <c r="AB122" s="3" t="s">
        <v>344</v>
      </c>
    </row>
    <row r="123" spans="1:28" ht="34.5">
      <c r="A123" s="86"/>
      <c r="B123" s="83" t="s">
        <v>257</v>
      </c>
      <c r="C123" s="84" t="s">
        <v>181</v>
      </c>
      <c r="D123" s="85">
        <v>135000</v>
      </c>
      <c r="E123" s="256">
        <f t="shared" si="44"/>
        <v>0</v>
      </c>
      <c r="F123" s="213">
        <v>15000</v>
      </c>
      <c r="G123" s="199">
        <f>SUM(H123:J123)</f>
        <v>0</v>
      </c>
      <c r="H123" s="87"/>
      <c r="I123" s="87"/>
      <c r="J123" s="87"/>
      <c r="K123" s="213">
        <v>30000</v>
      </c>
      <c r="L123" s="199">
        <f>SUM(M123:O123)</f>
        <v>0</v>
      </c>
      <c r="M123" s="87"/>
      <c r="N123" s="87"/>
      <c r="O123" s="87"/>
      <c r="P123" s="213">
        <v>50000</v>
      </c>
      <c r="Q123" s="199">
        <f>SUM(R123:T123)</f>
        <v>0</v>
      </c>
      <c r="R123" s="87"/>
      <c r="S123" s="87"/>
      <c r="T123" s="87"/>
      <c r="U123" s="221">
        <v>40000</v>
      </c>
      <c r="V123" s="199">
        <f>SUM(W123:Y123)</f>
        <v>0</v>
      </c>
      <c r="W123" s="87"/>
      <c r="X123" s="87"/>
      <c r="Y123" s="87"/>
      <c r="Z123" s="190"/>
      <c r="AA123" s="27"/>
      <c r="AB123" s="3" t="s">
        <v>340</v>
      </c>
    </row>
    <row r="124" spans="1:28" ht="18.75">
      <c r="A124" s="86"/>
      <c r="B124" s="83" t="s">
        <v>95</v>
      </c>
      <c r="C124" s="84" t="s">
        <v>181</v>
      </c>
      <c r="D124" s="85">
        <v>50</v>
      </c>
      <c r="E124" s="256">
        <f t="shared" si="44"/>
        <v>0</v>
      </c>
      <c r="F124" s="213">
        <v>5</v>
      </c>
      <c r="G124" s="199">
        <f>SUM(H124:J124)</f>
        <v>0</v>
      </c>
      <c r="H124" s="87"/>
      <c r="I124" s="87"/>
      <c r="J124" s="87"/>
      <c r="K124" s="213">
        <v>15</v>
      </c>
      <c r="L124" s="199">
        <f>SUM(M124:O124)</f>
        <v>0</v>
      </c>
      <c r="M124" s="87"/>
      <c r="N124" s="87"/>
      <c r="O124" s="87"/>
      <c r="P124" s="213">
        <v>20</v>
      </c>
      <c r="Q124" s="199">
        <f>SUM(R124:T124)</f>
        <v>0</v>
      </c>
      <c r="R124" s="87"/>
      <c r="S124" s="87"/>
      <c r="T124" s="87"/>
      <c r="U124" s="221">
        <v>10</v>
      </c>
      <c r="V124" s="199">
        <f>SUM(W124:Y124)</f>
        <v>0</v>
      </c>
      <c r="W124" s="87"/>
      <c r="X124" s="87"/>
      <c r="Y124" s="87"/>
      <c r="Z124" s="190"/>
      <c r="AA124" s="27"/>
      <c r="AB124" s="3" t="s">
        <v>338</v>
      </c>
    </row>
    <row r="125" spans="1:28" ht="18.75">
      <c r="A125" s="86"/>
      <c r="B125" s="83" t="s">
        <v>96</v>
      </c>
      <c r="C125" s="84" t="s">
        <v>181</v>
      </c>
      <c r="D125" s="85">
        <v>1500</v>
      </c>
      <c r="E125" s="256">
        <f t="shared" si="44"/>
        <v>0</v>
      </c>
      <c r="F125" s="213"/>
      <c r="G125" s="199">
        <f>SUM(H125:J125)</f>
        <v>0</v>
      </c>
      <c r="H125" s="87"/>
      <c r="I125" s="87"/>
      <c r="J125" s="87"/>
      <c r="K125" s="213">
        <v>1500</v>
      </c>
      <c r="L125" s="199">
        <f>SUM(M125:O125)</f>
        <v>0</v>
      </c>
      <c r="M125" s="87"/>
      <c r="N125" s="87"/>
      <c r="O125" s="87"/>
      <c r="P125" s="213"/>
      <c r="Q125" s="199">
        <f>SUM(R125:T125)</f>
        <v>0</v>
      </c>
      <c r="R125" s="87"/>
      <c r="S125" s="87"/>
      <c r="T125" s="87"/>
      <c r="U125" s="221"/>
      <c r="V125" s="199">
        <f>SUM(W125:Y125)</f>
        <v>0</v>
      </c>
      <c r="W125" s="87"/>
      <c r="X125" s="87"/>
      <c r="Y125" s="87"/>
      <c r="Z125" s="190"/>
      <c r="AA125" s="27"/>
      <c r="AB125" s="3" t="s">
        <v>338</v>
      </c>
    </row>
    <row r="126" spans="1:28" ht="18.75">
      <c r="A126" s="86"/>
      <c r="B126" s="103" t="s">
        <v>97</v>
      </c>
      <c r="C126" s="104" t="s">
        <v>178</v>
      </c>
      <c r="D126" s="105">
        <v>2300</v>
      </c>
      <c r="E126" s="256">
        <f t="shared" si="44"/>
        <v>0</v>
      </c>
      <c r="F126" s="217">
        <v>15</v>
      </c>
      <c r="G126" s="199">
        <f>SUM(H126:J126)</f>
        <v>0</v>
      </c>
      <c r="H126" s="105"/>
      <c r="I126" s="105"/>
      <c r="J126" s="105"/>
      <c r="K126" s="217">
        <v>15</v>
      </c>
      <c r="L126" s="199">
        <f>SUM(M126:O126)</f>
        <v>0</v>
      </c>
      <c r="M126" s="105"/>
      <c r="N126" s="105"/>
      <c r="O126" s="105"/>
      <c r="P126" s="217">
        <v>2250</v>
      </c>
      <c r="Q126" s="199">
        <f>SUM(R126:T126)</f>
        <v>0</v>
      </c>
      <c r="R126" s="105"/>
      <c r="S126" s="105"/>
      <c r="T126" s="105"/>
      <c r="U126" s="225">
        <v>20</v>
      </c>
      <c r="V126" s="199">
        <f>SUM(W126:Y126)</f>
        <v>0</v>
      </c>
      <c r="W126" s="105"/>
      <c r="X126" s="105"/>
      <c r="Y126" s="105"/>
      <c r="Z126" s="190"/>
      <c r="AA126" s="27"/>
      <c r="AB126" s="3" t="s">
        <v>340</v>
      </c>
    </row>
    <row r="127" spans="1:27" ht="18.75">
      <c r="A127" s="79"/>
      <c r="B127" s="103" t="s">
        <v>98</v>
      </c>
      <c r="C127" s="104" t="s">
        <v>182</v>
      </c>
      <c r="D127" s="114">
        <f>SUM(D128:D129)</f>
        <v>125050</v>
      </c>
      <c r="E127" s="256">
        <f t="shared" si="44"/>
        <v>0</v>
      </c>
      <c r="F127" s="229">
        <f aca="true" t="shared" si="49" ref="F127:L127">SUM(F128:F129)</f>
        <v>15010</v>
      </c>
      <c r="G127" s="253">
        <f t="shared" si="49"/>
        <v>0</v>
      </c>
      <c r="H127" s="271">
        <f t="shared" si="49"/>
        <v>0</v>
      </c>
      <c r="I127" s="271">
        <f t="shared" si="49"/>
        <v>0</v>
      </c>
      <c r="J127" s="271">
        <f t="shared" si="49"/>
        <v>0</v>
      </c>
      <c r="K127" s="229">
        <f t="shared" si="49"/>
        <v>30015</v>
      </c>
      <c r="L127" s="253">
        <f t="shared" si="49"/>
        <v>0</v>
      </c>
      <c r="M127" s="271">
        <f aca="true" t="shared" si="50" ref="M127:Y127">SUM(M128:M129)</f>
        <v>0</v>
      </c>
      <c r="N127" s="271">
        <f t="shared" si="50"/>
        <v>0</v>
      </c>
      <c r="O127" s="271">
        <f t="shared" si="50"/>
        <v>0</v>
      </c>
      <c r="P127" s="229">
        <f t="shared" si="50"/>
        <v>40015</v>
      </c>
      <c r="Q127" s="253">
        <f t="shared" si="50"/>
        <v>0</v>
      </c>
      <c r="R127" s="271">
        <f t="shared" si="50"/>
        <v>0</v>
      </c>
      <c r="S127" s="271">
        <f t="shared" si="50"/>
        <v>0</v>
      </c>
      <c r="T127" s="271">
        <f t="shared" si="50"/>
        <v>0</v>
      </c>
      <c r="U127" s="232">
        <f t="shared" si="50"/>
        <v>40010</v>
      </c>
      <c r="V127" s="253">
        <f t="shared" si="50"/>
        <v>0</v>
      </c>
      <c r="W127" s="271">
        <f t="shared" si="50"/>
        <v>0</v>
      </c>
      <c r="X127" s="271">
        <f t="shared" si="50"/>
        <v>0</v>
      </c>
      <c r="Y127" s="271">
        <f t="shared" si="50"/>
        <v>0</v>
      </c>
      <c r="Z127" s="190"/>
      <c r="AA127" s="27" t="s">
        <v>305</v>
      </c>
    </row>
    <row r="128" spans="1:28" ht="34.5">
      <c r="A128" s="86"/>
      <c r="B128" s="83" t="s">
        <v>99</v>
      </c>
      <c r="C128" s="84" t="s">
        <v>182</v>
      </c>
      <c r="D128" s="85">
        <v>125000</v>
      </c>
      <c r="E128" s="256">
        <f t="shared" si="44"/>
        <v>0</v>
      </c>
      <c r="F128" s="212">
        <v>15000</v>
      </c>
      <c r="G128" s="199">
        <f>SUM(H128:J128)</f>
        <v>0</v>
      </c>
      <c r="H128" s="85"/>
      <c r="I128" s="85"/>
      <c r="J128" s="85"/>
      <c r="K128" s="212">
        <v>30000</v>
      </c>
      <c r="L128" s="199">
        <f>SUM(M128:O128)</f>
        <v>0</v>
      </c>
      <c r="M128" s="85"/>
      <c r="N128" s="85"/>
      <c r="O128" s="85"/>
      <c r="P128" s="212">
        <v>40000</v>
      </c>
      <c r="Q128" s="199">
        <f>SUM(R128:T128)</f>
        <v>0</v>
      </c>
      <c r="R128" s="85"/>
      <c r="S128" s="85"/>
      <c r="T128" s="85"/>
      <c r="U128" s="220">
        <v>40000</v>
      </c>
      <c r="V128" s="199">
        <f>SUM(W128:Y128)</f>
        <v>0</v>
      </c>
      <c r="W128" s="85"/>
      <c r="X128" s="85"/>
      <c r="Y128" s="85"/>
      <c r="Z128" s="190"/>
      <c r="AA128" s="27"/>
      <c r="AB128" s="3" t="s">
        <v>340</v>
      </c>
    </row>
    <row r="129" spans="1:28" ht="18.75">
      <c r="A129" s="115"/>
      <c r="B129" s="83" t="s">
        <v>100</v>
      </c>
      <c r="C129" s="84" t="s">
        <v>182</v>
      </c>
      <c r="D129" s="85">
        <v>50</v>
      </c>
      <c r="E129" s="256">
        <f t="shared" si="44"/>
        <v>0</v>
      </c>
      <c r="F129" s="213">
        <v>10</v>
      </c>
      <c r="G129" s="199">
        <f>SUM(H129:J129)</f>
        <v>0</v>
      </c>
      <c r="H129" s="87"/>
      <c r="I129" s="87"/>
      <c r="J129" s="87"/>
      <c r="K129" s="213">
        <v>15</v>
      </c>
      <c r="L129" s="199">
        <f>SUM(M129:O129)</f>
        <v>0</v>
      </c>
      <c r="M129" s="87"/>
      <c r="N129" s="87"/>
      <c r="O129" s="87"/>
      <c r="P129" s="213">
        <v>15</v>
      </c>
      <c r="Q129" s="199">
        <f>SUM(R129:T129)</f>
        <v>0</v>
      </c>
      <c r="R129" s="87"/>
      <c r="S129" s="87"/>
      <c r="T129" s="87"/>
      <c r="U129" s="221">
        <v>10</v>
      </c>
      <c r="V129" s="199">
        <f>SUM(W129:Y129)</f>
        <v>0</v>
      </c>
      <c r="W129" s="87"/>
      <c r="X129" s="87"/>
      <c r="Y129" s="87"/>
      <c r="Z129" s="190"/>
      <c r="AA129" s="27"/>
      <c r="AB129" s="3" t="s">
        <v>338</v>
      </c>
    </row>
    <row r="130" spans="1:27" ht="34.5">
      <c r="A130" s="97"/>
      <c r="B130" s="116" t="s">
        <v>202</v>
      </c>
      <c r="C130" s="117" t="s">
        <v>183</v>
      </c>
      <c r="D130" s="118">
        <f>SUM(D131:D134)</f>
        <v>1590</v>
      </c>
      <c r="E130" s="256">
        <f t="shared" si="44"/>
        <v>0</v>
      </c>
      <c r="F130" s="230">
        <f aca="true" t="shared" si="51" ref="F130:L130">SUM(F131:F134)</f>
        <v>155</v>
      </c>
      <c r="G130" s="216">
        <f t="shared" si="51"/>
        <v>0</v>
      </c>
      <c r="H130" s="269">
        <f t="shared" si="51"/>
        <v>0</v>
      </c>
      <c r="I130" s="269">
        <f t="shared" si="51"/>
        <v>0</v>
      </c>
      <c r="J130" s="269">
        <f t="shared" si="51"/>
        <v>0</v>
      </c>
      <c r="K130" s="230">
        <f t="shared" si="51"/>
        <v>350</v>
      </c>
      <c r="L130" s="216">
        <f t="shared" si="51"/>
        <v>0</v>
      </c>
      <c r="M130" s="269">
        <f aca="true" t="shared" si="52" ref="M130:Y130">SUM(M131:M134)</f>
        <v>0</v>
      </c>
      <c r="N130" s="269">
        <f t="shared" si="52"/>
        <v>0</v>
      </c>
      <c r="O130" s="269">
        <f t="shared" si="52"/>
        <v>0</v>
      </c>
      <c r="P130" s="230">
        <f t="shared" si="52"/>
        <v>545</v>
      </c>
      <c r="Q130" s="216">
        <f t="shared" si="52"/>
        <v>0</v>
      </c>
      <c r="R130" s="269">
        <f t="shared" si="52"/>
        <v>0</v>
      </c>
      <c r="S130" s="269">
        <f t="shared" si="52"/>
        <v>0</v>
      </c>
      <c r="T130" s="269">
        <f t="shared" si="52"/>
        <v>0</v>
      </c>
      <c r="U130" s="233">
        <f t="shared" si="52"/>
        <v>540</v>
      </c>
      <c r="V130" s="216">
        <f t="shared" si="52"/>
        <v>0</v>
      </c>
      <c r="W130" s="269">
        <f t="shared" si="52"/>
        <v>0</v>
      </c>
      <c r="X130" s="269">
        <f t="shared" si="52"/>
        <v>0</v>
      </c>
      <c r="Y130" s="269">
        <f t="shared" si="52"/>
        <v>0</v>
      </c>
      <c r="Z130" s="190"/>
      <c r="AA130" s="27" t="s">
        <v>306</v>
      </c>
    </row>
    <row r="131" spans="1:28" ht="18.75">
      <c r="A131" s="86"/>
      <c r="B131" s="83" t="s">
        <v>99</v>
      </c>
      <c r="C131" s="84" t="s">
        <v>183</v>
      </c>
      <c r="D131" s="85">
        <v>1450</v>
      </c>
      <c r="E131" s="256">
        <f t="shared" si="44"/>
        <v>0</v>
      </c>
      <c r="F131" s="213">
        <v>150</v>
      </c>
      <c r="G131" s="199">
        <f>SUM(H131:J131)</f>
        <v>0</v>
      </c>
      <c r="H131" s="87"/>
      <c r="I131" s="87"/>
      <c r="J131" s="87"/>
      <c r="K131" s="213">
        <v>300</v>
      </c>
      <c r="L131" s="199">
        <f>SUM(M131:O131)</f>
        <v>0</v>
      </c>
      <c r="M131" s="87"/>
      <c r="N131" s="87"/>
      <c r="O131" s="87"/>
      <c r="P131" s="213">
        <v>500</v>
      </c>
      <c r="Q131" s="199">
        <f>SUM(R131:T131)</f>
        <v>0</v>
      </c>
      <c r="R131" s="87"/>
      <c r="S131" s="87"/>
      <c r="T131" s="87"/>
      <c r="U131" s="221">
        <v>500</v>
      </c>
      <c r="V131" s="199">
        <f>SUM(W131:Y131)</f>
        <v>0</v>
      </c>
      <c r="W131" s="87"/>
      <c r="X131" s="87"/>
      <c r="Y131" s="87"/>
      <c r="Z131" s="190"/>
      <c r="AA131" s="27"/>
      <c r="AB131" s="3" t="s">
        <v>340</v>
      </c>
    </row>
    <row r="132" spans="1:28" ht="18.75">
      <c r="A132" s="86"/>
      <c r="B132" s="83" t="s">
        <v>101</v>
      </c>
      <c r="C132" s="84" t="s">
        <v>183</v>
      </c>
      <c r="D132" s="85">
        <v>15</v>
      </c>
      <c r="E132" s="256">
        <f t="shared" si="44"/>
        <v>0</v>
      </c>
      <c r="F132" s="213">
        <v>0</v>
      </c>
      <c r="G132" s="199">
        <f>SUM(H132:J132)</f>
        <v>0</v>
      </c>
      <c r="H132" s="87"/>
      <c r="I132" s="87"/>
      <c r="J132" s="87"/>
      <c r="K132" s="213">
        <v>5</v>
      </c>
      <c r="L132" s="199">
        <f>SUM(M132:O132)</f>
        <v>0</v>
      </c>
      <c r="M132" s="87"/>
      <c r="N132" s="87"/>
      <c r="O132" s="87"/>
      <c r="P132" s="213">
        <v>5</v>
      </c>
      <c r="Q132" s="199">
        <f>SUM(R132:T132)</f>
        <v>0</v>
      </c>
      <c r="R132" s="87"/>
      <c r="S132" s="87"/>
      <c r="T132" s="87"/>
      <c r="U132" s="221">
        <v>5</v>
      </c>
      <c r="V132" s="199">
        <f>SUM(W132:Y132)</f>
        <v>0</v>
      </c>
      <c r="W132" s="87"/>
      <c r="X132" s="87"/>
      <c r="Y132" s="87"/>
      <c r="Z132" s="190"/>
      <c r="AA132" s="27"/>
      <c r="AB132" s="3" t="s">
        <v>338</v>
      </c>
    </row>
    <row r="133" spans="1:28" ht="18.75">
      <c r="A133" s="86"/>
      <c r="B133" s="83" t="s">
        <v>102</v>
      </c>
      <c r="C133" s="84" t="s">
        <v>183</v>
      </c>
      <c r="D133" s="85">
        <v>45</v>
      </c>
      <c r="E133" s="256">
        <f t="shared" si="44"/>
        <v>0</v>
      </c>
      <c r="F133" s="213">
        <v>0</v>
      </c>
      <c r="G133" s="199">
        <f>SUM(H133:J133)</f>
        <v>0</v>
      </c>
      <c r="H133" s="87"/>
      <c r="I133" s="87"/>
      <c r="J133" s="87"/>
      <c r="K133" s="213">
        <v>15</v>
      </c>
      <c r="L133" s="199">
        <f>SUM(M133:O133)</f>
        <v>0</v>
      </c>
      <c r="M133" s="87"/>
      <c r="N133" s="87"/>
      <c r="O133" s="87"/>
      <c r="P133" s="213">
        <v>15</v>
      </c>
      <c r="Q133" s="199">
        <f>SUM(R133:T133)</f>
        <v>0</v>
      </c>
      <c r="R133" s="87"/>
      <c r="S133" s="87"/>
      <c r="T133" s="87"/>
      <c r="U133" s="221">
        <v>15</v>
      </c>
      <c r="V133" s="199">
        <f>SUM(W133:Y133)</f>
        <v>0</v>
      </c>
      <c r="W133" s="87"/>
      <c r="X133" s="87"/>
      <c r="Y133" s="87"/>
      <c r="Z133" s="190"/>
      <c r="AA133" s="27"/>
      <c r="AB133" s="3" t="s">
        <v>338</v>
      </c>
    </row>
    <row r="134" spans="1:28" ht="18.75">
      <c r="A134" s="86"/>
      <c r="B134" s="83" t="s">
        <v>103</v>
      </c>
      <c r="C134" s="84" t="s">
        <v>183</v>
      </c>
      <c r="D134" s="85">
        <v>80</v>
      </c>
      <c r="E134" s="256">
        <f t="shared" si="44"/>
        <v>0</v>
      </c>
      <c r="F134" s="213">
        <v>5</v>
      </c>
      <c r="G134" s="199">
        <f>SUM(H134:J134)</f>
        <v>0</v>
      </c>
      <c r="H134" s="87"/>
      <c r="I134" s="87"/>
      <c r="J134" s="87"/>
      <c r="K134" s="213">
        <v>30</v>
      </c>
      <c r="L134" s="199">
        <f>SUM(M134:O134)</f>
        <v>0</v>
      </c>
      <c r="M134" s="87"/>
      <c r="N134" s="87"/>
      <c r="O134" s="87"/>
      <c r="P134" s="213">
        <v>25</v>
      </c>
      <c r="Q134" s="199">
        <f>SUM(R134:T134)</f>
        <v>0</v>
      </c>
      <c r="R134" s="87"/>
      <c r="S134" s="87"/>
      <c r="T134" s="87"/>
      <c r="U134" s="221">
        <v>20</v>
      </c>
      <c r="V134" s="199">
        <f>SUM(W134:Y134)</f>
        <v>0</v>
      </c>
      <c r="W134" s="87"/>
      <c r="X134" s="87"/>
      <c r="Y134" s="87"/>
      <c r="Z134" s="190"/>
      <c r="AA134" s="27"/>
      <c r="AB134" s="3" t="s">
        <v>338</v>
      </c>
    </row>
    <row r="135" spans="1:27" ht="40.5">
      <c r="A135" s="79"/>
      <c r="B135" s="103" t="s">
        <v>223</v>
      </c>
      <c r="C135" s="109" t="s">
        <v>184</v>
      </c>
      <c r="D135" s="105">
        <f>SUM(D136:D140)</f>
        <v>150300</v>
      </c>
      <c r="E135" s="256">
        <f t="shared" si="44"/>
        <v>0</v>
      </c>
      <c r="F135" s="217">
        <f aca="true" t="shared" si="53" ref="F135:L135">SUM(F136:F140)</f>
        <v>21115</v>
      </c>
      <c r="G135" s="212">
        <f t="shared" si="53"/>
        <v>0</v>
      </c>
      <c r="H135" s="267">
        <f t="shared" si="53"/>
        <v>0</v>
      </c>
      <c r="I135" s="267">
        <f t="shared" si="53"/>
        <v>0</v>
      </c>
      <c r="J135" s="267">
        <f t="shared" si="53"/>
        <v>0</v>
      </c>
      <c r="K135" s="217">
        <f t="shared" si="53"/>
        <v>39435</v>
      </c>
      <c r="L135" s="212">
        <f t="shared" si="53"/>
        <v>0</v>
      </c>
      <c r="M135" s="267">
        <f aca="true" t="shared" si="54" ref="M135:Y135">SUM(M136:M140)</f>
        <v>0</v>
      </c>
      <c r="N135" s="267">
        <f t="shared" si="54"/>
        <v>0</v>
      </c>
      <c r="O135" s="267">
        <f t="shared" si="54"/>
        <v>0</v>
      </c>
      <c r="P135" s="217">
        <f t="shared" si="54"/>
        <v>49435</v>
      </c>
      <c r="Q135" s="212">
        <f t="shared" si="54"/>
        <v>0</v>
      </c>
      <c r="R135" s="267">
        <f t="shared" si="54"/>
        <v>0</v>
      </c>
      <c r="S135" s="267">
        <f t="shared" si="54"/>
        <v>0</v>
      </c>
      <c r="T135" s="267">
        <f t="shared" si="54"/>
        <v>0</v>
      </c>
      <c r="U135" s="225">
        <f t="shared" si="54"/>
        <v>40315</v>
      </c>
      <c r="V135" s="212">
        <f t="shared" si="54"/>
        <v>0</v>
      </c>
      <c r="W135" s="267">
        <f t="shared" si="54"/>
        <v>0</v>
      </c>
      <c r="X135" s="267">
        <f t="shared" si="54"/>
        <v>0</v>
      </c>
      <c r="Y135" s="267">
        <f t="shared" si="54"/>
        <v>0</v>
      </c>
      <c r="Z135" s="190"/>
      <c r="AA135" s="27" t="s">
        <v>307</v>
      </c>
    </row>
    <row r="136" spans="1:28" ht="27">
      <c r="A136" s="86"/>
      <c r="B136" s="83" t="s">
        <v>104</v>
      </c>
      <c r="C136" s="100" t="s">
        <v>185</v>
      </c>
      <c r="D136" s="85">
        <v>55500</v>
      </c>
      <c r="E136" s="256">
        <f t="shared" si="44"/>
        <v>0</v>
      </c>
      <c r="F136" s="213">
        <v>5000</v>
      </c>
      <c r="G136" s="199">
        <f aca="true" t="shared" si="55" ref="G136:G141">SUM(H136:J136)</f>
        <v>0</v>
      </c>
      <c r="H136" s="87"/>
      <c r="I136" s="87"/>
      <c r="J136" s="87"/>
      <c r="K136" s="213">
        <v>17500</v>
      </c>
      <c r="L136" s="199">
        <f aca="true" t="shared" si="56" ref="L136:L141">SUM(M136:O136)</f>
        <v>0</v>
      </c>
      <c r="M136" s="87"/>
      <c r="N136" s="87"/>
      <c r="O136" s="87"/>
      <c r="P136" s="213">
        <v>17000</v>
      </c>
      <c r="Q136" s="199">
        <f aca="true" t="shared" si="57" ref="Q136:Q141">SUM(R136:T136)</f>
        <v>0</v>
      </c>
      <c r="R136" s="87"/>
      <c r="S136" s="87"/>
      <c r="T136" s="87"/>
      <c r="U136" s="221">
        <v>16000</v>
      </c>
      <c r="V136" s="199">
        <f aca="true" t="shared" si="58" ref="V136:V141">SUM(W136:Y136)</f>
        <v>0</v>
      </c>
      <c r="W136" s="87"/>
      <c r="X136" s="87"/>
      <c r="Y136" s="87"/>
      <c r="Z136" s="190"/>
      <c r="AA136" s="27"/>
      <c r="AB136" s="3" t="s">
        <v>336</v>
      </c>
    </row>
    <row r="137" spans="1:28" ht="27">
      <c r="A137" s="86"/>
      <c r="B137" s="83" t="s">
        <v>57</v>
      </c>
      <c r="C137" s="100" t="s">
        <v>171</v>
      </c>
      <c r="D137" s="85">
        <v>7000</v>
      </c>
      <c r="E137" s="256">
        <f t="shared" si="44"/>
        <v>0</v>
      </c>
      <c r="F137" s="213">
        <v>1000</v>
      </c>
      <c r="G137" s="199">
        <f t="shared" si="55"/>
        <v>0</v>
      </c>
      <c r="H137" s="87"/>
      <c r="I137" s="87"/>
      <c r="J137" s="87"/>
      <c r="K137" s="213">
        <v>1700</v>
      </c>
      <c r="L137" s="199">
        <f t="shared" si="56"/>
        <v>0</v>
      </c>
      <c r="M137" s="87"/>
      <c r="N137" s="87"/>
      <c r="O137" s="87"/>
      <c r="P137" s="213">
        <v>2200</v>
      </c>
      <c r="Q137" s="199">
        <f t="shared" si="57"/>
        <v>0</v>
      </c>
      <c r="R137" s="87"/>
      <c r="S137" s="87"/>
      <c r="T137" s="87"/>
      <c r="U137" s="221">
        <v>2100</v>
      </c>
      <c r="V137" s="199">
        <f t="shared" si="58"/>
        <v>0</v>
      </c>
      <c r="W137" s="87"/>
      <c r="X137" s="87"/>
      <c r="Y137" s="87"/>
      <c r="Z137" s="190"/>
      <c r="AA137" s="27"/>
      <c r="AB137" s="3" t="s">
        <v>337</v>
      </c>
    </row>
    <row r="138" spans="1:28" ht="27">
      <c r="A138" s="86"/>
      <c r="B138" s="83" t="s">
        <v>99</v>
      </c>
      <c r="C138" s="100" t="s">
        <v>185</v>
      </c>
      <c r="D138" s="85">
        <v>87000</v>
      </c>
      <c r="E138" s="256">
        <f t="shared" si="44"/>
        <v>0</v>
      </c>
      <c r="F138" s="213">
        <v>15000</v>
      </c>
      <c r="G138" s="199">
        <f t="shared" si="55"/>
        <v>0</v>
      </c>
      <c r="H138" s="87"/>
      <c r="I138" s="87"/>
      <c r="J138" s="87"/>
      <c r="K138" s="213">
        <v>20000</v>
      </c>
      <c r="L138" s="199">
        <f t="shared" si="56"/>
        <v>0</v>
      </c>
      <c r="M138" s="87"/>
      <c r="N138" s="87"/>
      <c r="O138" s="87"/>
      <c r="P138" s="213">
        <v>30000</v>
      </c>
      <c r="Q138" s="199">
        <f t="shared" si="57"/>
        <v>0</v>
      </c>
      <c r="R138" s="87"/>
      <c r="S138" s="87"/>
      <c r="T138" s="87"/>
      <c r="U138" s="221">
        <v>22000</v>
      </c>
      <c r="V138" s="199">
        <f t="shared" si="58"/>
        <v>0</v>
      </c>
      <c r="W138" s="87"/>
      <c r="X138" s="87"/>
      <c r="Y138" s="87"/>
      <c r="Z138" s="190"/>
      <c r="AA138" s="27"/>
      <c r="AB138" s="3" t="s">
        <v>340</v>
      </c>
    </row>
    <row r="139" spans="1:28" ht="27">
      <c r="A139" s="86"/>
      <c r="B139" s="83" t="s">
        <v>102</v>
      </c>
      <c r="C139" s="100" t="s">
        <v>185</v>
      </c>
      <c r="D139" s="85">
        <v>600</v>
      </c>
      <c r="E139" s="256">
        <f t="shared" si="44"/>
        <v>0</v>
      </c>
      <c r="F139" s="213">
        <v>75</v>
      </c>
      <c r="G139" s="199">
        <f t="shared" si="55"/>
        <v>0</v>
      </c>
      <c r="H139" s="87"/>
      <c r="I139" s="87"/>
      <c r="J139" s="87"/>
      <c r="K139" s="213">
        <v>175</v>
      </c>
      <c r="L139" s="199">
        <f t="shared" si="56"/>
        <v>0</v>
      </c>
      <c r="M139" s="87"/>
      <c r="N139" s="87"/>
      <c r="O139" s="87"/>
      <c r="P139" s="213">
        <v>175</v>
      </c>
      <c r="Q139" s="199">
        <f t="shared" si="57"/>
        <v>0</v>
      </c>
      <c r="R139" s="87"/>
      <c r="S139" s="87"/>
      <c r="T139" s="87"/>
      <c r="U139" s="221">
        <v>175</v>
      </c>
      <c r="V139" s="199">
        <f t="shared" si="58"/>
        <v>0</v>
      </c>
      <c r="W139" s="87"/>
      <c r="X139" s="87"/>
      <c r="Y139" s="87"/>
      <c r="Z139" s="190"/>
      <c r="AA139" s="27"/>
      <c r="AB139" s="3" t="s">
        <v>338</v>
      </c>
    </row>
    <row r="140" spans="1:28" ht="27">
      <c r="A140" s="86"/>
      <c r="B140" s="83" t="s">
        <v>103</v>
      </c>
      <c r="C140" s="100" t="s">
        <v>185</v>
      </c>
      <c r="D140" s="85">
        <v>200</v>
      </c>
      <c r="E140" s="256">
        <f t="shared" si="44"/>
        <v>0</v>
      </c>
      <c r="F140" s="213">
        <v>40</v>
      </c>
      <c r="G140" s="199">
        <f t="shared" si="55"/>
        <v>0</v>
      </c>
      <c r="H140" s="87"/>
      <c r="I140" s="87"/>
      <c r="J140" s="87"/>
      <c r="K140" s="213">
        <v>60</v>
      </c>
      <c r="L140" s="199">
        <f t="shared" si="56"/>
        <v>0</v>
      </c>
      <c r="M140" s="87"/>
      <c r="N140" s="87"/>
      <c r="O140" s="87"/>
      <c r="P140" s="213">
        <v>60</v>
      </c>
      <c r="Q140" s="199">
        <f t="shared" si="57"/>
        <v>0</v>
      </c>
      <c r="R140" s="87"/>
      <c r="S140" s="87"/>
      <c r="T140" s="87"/>
      <c r="U140" s="221">
        <v>40</v>
      </c>
      <c r="V140" s="199">
        <f t="shared" si="58"/>
        <v>0</v>
      </c>
      <c r="W140" s="87"/>
      <c r="X140" s="87"/>
      <c r="Y140" s="87"/>
      <c r="Z140" s="190"/>
      <c r="AA140" s="27"/>
      <c r="AB140" s="3" t="s">
        <v>338</v>
      </c>
    </row>
    <row r="141" spans="1:28" ht="18.75">
      <c r="A141" s="86"/>
      <c r="B141" s="103" t="s">
        <v>105</v>
      </c>
      <c r="C141" s="104" t="s">
        <v>186</v>
      </c>
      <c r="D141" s="105">
        <v>900</v>
      </c>
      <c r="E141" s="256">
        <f t="shared" si="44"/>
        <v>0</v>
      </c>
      <c r="F141" s="217">
        <v>80</v>
      </c>
      <c r="G141" s="199">
        <f t="shared" si="55"/>
        <v>0</v>
      </c>
      <c r="H141" s="105"/>
      <c r="I141" s="105"/>
      <c r="J141" s="105"/>
      <c r="K141" s="217">
        <v>220</v>
      </c>
      <c r="L141" s="199">
        <f t="shared" si="56"/>
        <v>0</v>
      </c>
      <c r="M141" s="105"/>
      <c r="N141" s="105"/>
      <c r="O141" s="105"/>
      <c r="P141" s="217">
        <v>300</v>
      </c>
      <c r="Q141" s="199">
        <f t="shared" si="57"/>
        <v>0</v>
      </c>
      <c r="R141" s="105"/>
      <c r="S141" s="105"/>
      <c r="T141" s="105"/>
      <c r="U141" s="225">
        <v>300</v>
      </c>
      <c r="V141" s="199">
        <f t="shared" si="58"/>
        <v>0</v>
      </c>
      <c r="W141" s="105"/>
      <c r="X141" s="105"/>
      <c r="Y141" s="105"/>
      <c r="Z141" s="190"/>
      <c r="AA141" s="27"/>
      <c r="AB141" s="3" t="s">
        <v>340</v>
      </c>
    </row>
    <row r="142" spans="1:27" ht="34.5">
      <c r="A142" s="79"/>
      <c r="B142" s="103" t="s">
        <v>106</v>
      </c>
      <c r="C142" s="104" t="s">
        <v>187</v>
      </c>
      <c r="D142" s="105">
        <f>SUM(D143:D144)</f>
        <v>15500</v>
      </c>
      <c r="E142" s="256">
        <f t="shared" si="44"/>
        <v>0</v>
      </c>
      <c r="F142" s="217">
        <f aca="true" t="shared" si="59" ref="F142:L142">SUM(F143:F144)</f>
        <v>1550</v>
      </c>
      <c r="G142" s="212">
        <f t="shared" si="59"/>
        <v>0</v>
      </c>
      <c r="H142" s="267">
        <f t="shared" si="59"/>
        <v>0</v>
      </c>
      <c r="I142" s="267">
        <f t="shared" si="59"/>
        <v>0</v>
      </c>
      <c r="J142" s="267">
        <f t="shared" si="59"/>
        <v>0</v>
      </c>
      <c r="K142" s="217">
        <f t="shared" si="59"/>
        <v>4650</v>
      </c>
      <c r="L142" s="212">
        <f t="shared" si="59"/>
        <v>0</v>
      </c>
      <c r="M142" s="267">
        <f aca="true" t="shared" si="60" ref="M142:Y142">SUM(M143:M144)</f>
        <v>0</v>
      </c>
      <c r="N142" s="267">
        <f t="shared" si="60"/>
        <v>0</v>
      </c>
      <c r="O142" s="267">
        <f t="shared" si="60"/>
        <v>0</v>
      </c>
      <c r="P142" s="217">
        <f t="shared" si="60"/>
        <v>4650</v>
      </c>
      <c r="Q142" s="212">
        <f t="shared" si="60"/>
        <v>0</v>
      </c>
      <c r="R142" s="267">
        <f t="shared" si="60"/>
        <v>0</v>
      </c>
      <c r="S142" s="267">
        <f t="shared" si="60"/>
        <v>0</v>
      </c>
      <c r="T142" s="267">
        <f t="shared" si="60"/>
        <v>0</v>
      </c>
      <c r="U142" s="225">
        <f t="shared" si="60"/>
        <v>4650</v>
      </c>
      <c r="V142" s="212">
        <f t="shared" si="60"/>
        <v>0</v>
      </c>
      <c r="W142" s="267">
        <f t="shared" si="60"/>
        <v>0</v>
      </c>
      <c r="X142" s="267">
        <f t="shared" si="60"/>
        <v>0</v>
      </c>
      <c r="Y142" s="267">
        <f t="shared" si="60"/>
        <v>0</v>
      </c>
      <c r="Z142" s="190"/>
      <c r="AA142" s="27" t="s">
        <v>308</v>
      </c>
    </row>
    <row r="143" spans="1:28" ht="34.5">
      <c r="A143" s="86"/>
      <c r="B143" s="83" t="s">
        <v>107</v>
      </c>
      <c r="C143" s="84" t="s">
        <v>170</v>
      </c>
      <c r="D143" s="85">
        <v>500</v>
      </c>
      <c r="E143" s="256">
        <f t="shared" si="44"/>
        <v>0</v>
      </c>
      <c r="F143" s="213">
        <v>50</v>
      </c>
      <c r="G143" s="199">
        <f aca="true" t="shared" si="61" ref="G143:G148">SUM(H143:J143)</f>
        <v>0</v>
      </c>
      <c r="H143" s="87"/>
      <c r="I143" s="87"/>
      <c r="J143" s="87"/>
      <c r="K143" s="213">
        <v>150</v>
      </c>
      <c r="L143" s="199">
        <f aca="true" t="shared" si="62" ref="L143:L148">SUM(M143:O143)</f>
        <v>0</v>
      </c>
      <c r="M143" s="87"/>
      <c r="N143" s="87"/>
      <c r="O143" s="87"/>
      <c r="P143" s="213">
        <v>150</v>
      </c>
      <c r="Q143" s="199">
        <f aca="true" t="shared" si="63" ref="Q143:Q148">SUM(R143:T143)</f>
        <v>0</v>
      </c>
      <c r="R143" s="87"/>
      <c r="S143" s="87"/>
      <c r="T143" s="87"/>
      <c r="U143" s="221">
        <v>150</v>
      </c>
      <c r="V143" s="199">
        <f aca="true" t="shared" si="64" ref="V143:V148">SUM(W143:Y143)</f>
        <v>0</v>
      </c>
      <c r="W143" s="87"/>
      <c r="X143" s="87"/>
      <c r="Y143" s="87"/>
      <c r="Z143" s="190"/>
      <c r="AA143" s="27"/>
      <c r="AB143" s="3" t="s">
        <v>334</v>
      </c>
    </row>
    <row r="144" spans="1:28" ht="18.75">
      <c r="A144" s="86"/>
      <c r="B144" s="83" t="s">
        <v>108</v>
      </c>
      <c r="C144" s="84" t="s">
        <v>177</v>
      </c>
      <c r="D144" s="85">
        <v>15000</v>
      </c>
      <c r="E144" s="256">
        <f t="shared" si="44"/>
        <v>0</v>
      </c>
      <c r="F144" s="213">
        <v>1500</v>
      </c>
      <c r="G144" s="199">
        <f t="shared" si="61"/>
        <v>0</v>
      </c>
      <c r="H144" s="87"/>
      <c r="I144" s="87"/>
      <c r="J144" s="87"/>
      <c r="K144" s="213">
        <v>4500</v>
      </c>
      <c r="L144" s="199">
        <f t="shared" si="62"/>
        <v>0</v>
      </c>
      <c r="M144" s="87"/>
      <c r="N144" s="87"/>
      <c r="O144" s="87"/>
      <c r="P144" s="213">
        <v>4500</v>
      </c>
      <c r="Q144" s="199">
        <f t="shared" si="63"/>
        <v>0</v>
      </c>
      <c r="R144" s="87"/>
      <c r="S144" s="87"/>
      <c r="T144" s="87"/>
      <c r="U144" s="221">
        <v>4500</v>
      </c>
      <c r="V144" s="199">
        <f t="shared" si="64"/>
        <v>0</v>
      </c>
      <c r="W144" s="87"/>
      <c r="X144" s="87"/>
      <c r="Y144" s="87"/>
      <c r="Z144" s="190"/>
      <c r="AA144" s="27"/>
      <c r="AB144" s="3" t="s">
        <v>336</v>
      </c>
    </row>
    <row r="145" spans="1:27" ht="34.5">
      <c r="A145" s="79"/>
      <c r="B145" s="80" t="s">
        <v>246</v>
      </c>
      <c r="C145" s="84"/>
      <c r="D145" s="85"/>
      <c r="E145" s="257"/>
      <c r="F145" s="124"/>
      <c r="G145" s="258"/>
      <c r="H145" s="124"/>
      <c r="I145" s="124"/>
      <c r="J145" s="124"/>
      <c r="K145" s="124"/>
      <c r="L145" s="258"/>
      <c r="M145" s="124"/>
      <c r="N145" s="124"/>
      <c r="O145" s="124"/>
      <c r="P145" s="124"/>
      <c r="Q145" s="258"/>
      <c r="R145" s="124"/>
      <c r="S145" s="124"/>
      <c r="T145" s="124"/>
      <c r="U145" s="259"/>
      <c r="V145" s="258"/>
      <c r="W145" s="124"/>
      <c r="X145" s="124"/>
      <c r="Y145" s="124"/>
      <c r="Z145" s="190"/>
      <c r="AA145" s="27"/>
    </row>
    <row r="146" spans="1:28" ht="27">
      <c r="A146" s="86"/>
      <c r="B146" s="83" t="s">
        <v>110</v>
      </c>
      <c r="C146" s="100" t="s">
        <v>188</v>
      </c>
      <c r="D146" s="85">
        <v>300</v>
      </c>
      <c r="E146" s="256">
        <f t="shared" si="44"/>
        <v>0</v>
      </c>
      <c r="F146" s="213">
        <v>20</v>
      </c>
      <c r="G146" s="199">
        <f t="shared" si="61"/>
        <v>0</v>
      </c>
      <c r="H146" s="87"/>
      <c r="I146" s="87"/>
      <c r="J146" s="87"/>
      <c r="K146" s="213">
        <v>60</v>
      </c>
      <c r="L146" s="199">
        <f t="shared" si="62"/>
        <v>0</v>
      </c>
      <c r="M146" s="87"/>
      <c r="N146" s="87"/>
      <c r="O146" s="87"/>
      <c r="P146" s="213">
        <v>100</v>
      </c>
      <c r="Q146" s="199">
        <f t="shared" si="63"/>
        <v>0</v>
      </c>
      <c r="R146" s="87"/>
      <c r="S146" s="87"/>
      <c r="T146" s="87"/>
      <c r="U146" s="221">
        <v>120</v>
      </c>
      <c r="V146" s="199">
        <f t="shared" si="64"/>
        <v>0</v>
      </c>
      <c r="W146" s="87"/>
      <c r="X146" s="87"/>
      <c r="Y146" s="87"/>
      <c r="Z146" s="190"/>
      <c r="AA146" s="27"/>
      <c r="AB146" s="3" t="s">
        <v>340</v>
      </c>
    </row>
    <row r="147" spans="1:28" ht="27">
      <c r="A147" s="86"/>
      <c r="B147" s="83" t="s">
        <v>111</v>
      </c>
      <c r="C147" s="100" t="s">
        <v>188</v>
      </c>
      <c r="D147" s="85">
        <v>15</v>
      </c>
      <c r="E147" s="256">
        <f t="shared" si="44"/>
        <v>0</v>
      </c>
      <c r="F147" s="213">
        <v>0</v>
      </c>
      <c r="G147" s="199">
        <f t="shared" si="61"/>
        <v>0</v>
      </c>
      <c r="H147" s="87"/>
      <c r="I147" s="87"/>
      <c r="J147" s="87"/>
      <c r="K147" s="213">
        <v>5</v>
      </c>
      <c r="L147" s="199">
        <f t="shared" si="62"/>
        <v>0</v>
      </c>
      <c r="M147" s="87"/>
      <c r="N147" s="87"/>
      <c r="O147" s="87"/>
      <c r="P147" s="213">
        <v>5</v>
      </c>
      <c r="Q147" s="199">
        <f t="shared" si="63"/>
        <v>0</v>
      </c>
      <c r="R147" s="87"/>
      <c r="S147" s="87"/>
      <c r="T147" s="87"/>
      <c r="U147" s="221">
        <v>5</v>
      </c>
      <c r="V147" s="199">
        <f t="shared" si="64"/>
        <v>0</v>
      </c>
      <c r="W147" s="87"/>
      <c r="X147" s="87"/>
      <c r="Y147" s="87"/>
      <c r="Z147" s="190"/>
      <c r="AA147" s="27"/>
      <c r="AB147" s="3" t="s">
        <v>340</v>
      </c>
    </row>
    <row r="148" spans="1:28" ht="18.75">
      <c r="A148" s="86"/>
      <c r="B148" s="83" t="s">
        <v>112</v>
      </c>
      <c r="C148" s="84" t="s">
        <v>189</v>
      </c>
      <c r="D148" s="85">
        <v>200</v>
      </c>
      <c r="E148" s="256">
        <f t="shared" si="44"/>
        <v>0</v>
      </c>
      <c r="F148" s="213">
        <v>0</v>
      </c>
      <c r="G148" s="199">
        <f t="shared" si="61"/>
        <v>0</v>
      </c>
      <c r="H148" s="87"/>
      <c r="I148" s="87"/>
      <c r="J148" s="87"/>
      <c r="K148" s="213">
        <v>0</v>
      </c>
      <c r="L148" s="199">
        <f t="shared" si="62"/>
        <v>0</v>
      </c>
      <c r="M148" s="87"/>
      <c r="N148" s="87"/>
      <c r="O148" s="87"/>
      <c r="P148" s="213">
        <v>100</v>
      </c>
      <c r="Q148" s="199">
        <f t="shared" si="63"/>
        <v>0</v>
      </c>
      <c r="R148" s="87"/>
      <c r="S148" s="87"/>
      <c r="T148" s="87"/>
      <c r="U148" s="221">
        <v>100</v>
      </c>
      <c r="V148" s="199">
        <f t="shared" si="64"/>
        <v>0</v>
      </c>
      <c r="W148" s="87"/>
      <c r="X148" s="87"/>
      <c r="Y148" s="87"/>
      <c r="Z148" s="190"/>
      <c r="AA148" s="27"/>
      <c r="AB148" s="3" t="s">
        <v>340</v>
      </c>
    </row>
    <row r="149" spans="1:27" ht="34.5">
      <c r="A149" s="93"/>
      <c r="B149" s="80" t="s">
        <v>247</v>
      </c>
      <c r="C149" s="104" t="s">
        <v>186</v>
      </c>
      <c r="D149" s="105">
        <f>SUM(D150:D151)</f>
        <v>913</v>
      </c>
      <c r="E149" s="256">
        <f t="shared" si="44"/>
        <v>0</v>
      </c>
      <c r="F149" s="217">
        <f aca="true" t="shared" si="65" ref="F149:L149">SUM(F150:F151)</f>
        <v>166</v>
      </c>
      <c r="G149" s="212">
        <f t="shared" si="65"/>
        <v>0</v>
      </c>
      <c r="H149" s="267">
        <f t="shared" si="65"/>
        <v>0</v>
      </c>
      <c r="I149" s="267">
        <f t="shared" si="65"/>
        <v>0</v>
      </c>
      <c r="J149" s="267">
        <f t="shared" si="65"/>
        <v>0</v>
      </c>
      <c r="K149" s="217">
        <f t="shared" si="65"/>
        <v>249</v>
      </c>
      <c r="L149" s="212">
        <f t="shared" si="65"/>
        <v>0</v>
      </c>
      <c r="M149" s="267">
        <f aca="true" t="shared" si="66" ref="M149:Y149">SUM(M150:M151)</f>
        <v>0</v>
      </c>
      <c r="N149" s="267">
        <f t="shared" si="66"/>
        <v>0</v>
      </c>
      <c r="O149" s="267">
        <f t="shared" si="66"/>
        <v>0</v>
      </c>
      <c r="P149" s="217">
        <f t="shared" si="66"/>
        <v>249</v>
      </c>
      <c r="Q149" s="212">
        <f t="shared" si="66"/>
        <v>0</v>
      </c>
      <c r="R149" s="267">
        <f t="shared" si="66"/>
        <v>0</v>
      </c>
      <c r="S149" s="267">
        <f t="shared" si="66"/>
        <v>0</v>
      </c>
      <c r="T149" s="267">
        <f t="shared" si="66"/>
        <v>0</v>
      </c>
      <c r="U149" s="225">
        <f t="shared" si="66"/>
        <v>249</v>
      </c>
      <c r="V149" s="212">
        <f t="shared" si="66"/>
        <v>0</v>
      </c>
      <c r="W149" s="267">
        <f t="shared" si="66"/>
        <v>0</v>
      </c>
      <c r="X149" s="267">
        <f t="shared" si="66"/>
        <v>0</v>
      </c>
      <c r="Y149" s="267">
        <f t="shared" si="66"/>
        <v>0</v>
      </c>
      <c r="Z149" s="190"/>
      <c r="AA149" s="27" t="s">
        <v>309</v>
      </c>
    </row>
    <row r="150" spans="1:28" ht="34.5">
      <c r="A150" s="106"/>
      <c r="B150" s="98" t="s">
        <v>109</v>
      </c>
      <c r="C150" s="107" t="s">
        <v>186</v>
      </c>
      <c r="D150" s="99">
        <v>891</v>
      </c>
      <c r="E150" s="256">
        <f t="shared" si="44"/>
        <v>0</v>
      </c>
      <c r="F150" s="226">
        <v>162</v>
      </c>
      <c r="G150" s="199">
        <f>SUM(H150:J150)</f>
        <v>0</v>
      </c>
      <c r="H150" s="108"/>
      <c r="I150" s="108"/>
      <c r="J150" s="108"/>
      <c r="K150" s="226">
        <v>243</v>
      </c>
      <c r="L150" s="199">
        <f>SUM(M150:O150)</f>
        <v>0</v>
      </c>
      <c r="M150" s="108"/>
      <c r="N150" s="108"/>
      <c r="O150" s="108"/>
      <c r="P150" s="226">
        <v>243</v>
      </c>
      <c r="Q150" s="199">
        <f>SUM(R150:T150)</f>
        <v>0</v>
      </c>
      <c r="R150" s="108"/>
      <c r="S150" s="108"/>
      <c r="T150" s="108"/>
      <c r="U150" s="231">
        <v>243</v>
      </c>
      <c r="V150" s="199">
        <f>SUM(W150:Y150)</f>
        <v>0</v>
      </c>
      <c r="W150" s="108"/>
      <c r="X150" s="108"/>
      <c r="Y150" s="108"/>
      <c r="Z150" s="190"/>
      <c r="AA150" s="27"/>
      <c r="AB150" s="3" t="s">
        <v>330</v>
      </c>
    </row>
    <row r="151" spans="1:28" ht="18.75">
      <c r="A151" s="86"/>
      <c r="B151" s="83" t="s">
        <v>224</v>
      </c>
      <c r="C151" s="84" t="s">
        <v>186</v>
      </c>
      <c r="D151" s="85">
        <v>22</v>
      </c>
      <c r="E151" s="256">
        <f t="shared" si="44"/>
        <v>0</v>
      </c>
      <c r="F151" s="213">
        <v>4</v>
      </c>
      <c r="G151" s="199">
        <f>SUM(H151:J151)</f>
        <v>0</v>
      </c>
      <c r="H151" s="87"/>
      <c r="I151" s="87"/>
      <c r="J151" s="87"/>
      <c r="K151" s="213">
        <v>6</v>
      </c>
      <c r="L151" s="199">
        <f>SUM(M151:O151)</f>
        <v>0</v>
      </c>
      <c r="M151" s="87"/>
      <c r="N151" s="87"/>
      <c r="O151" s="87"/>
      <c r="P151" s="213">
        <v>6</v>
      </c>
      <c r="Q151" s="199">
        <f>SUM(R151:T151)</f>
        <v>0</v>
      </c>
      <c r="R151" s="87"/>
      <c r="S151" s="87"/>
      <c r="T151" s="87"/>
      <c r="U151" s="221">
        <v>6</v>
      </c>
      <c r="V151" s="199">
        <f>SUM(W151:Y151)</f>
        <v>0</v>
      </c>
      <c r="W151" s="87"/>
      <c r="X151" s="87"/>
      <c r="Y151" s="87"/>
      <c r="Z151" s="190"/>
      <c r="AA151" s="27"/>
      <c r="AB151" s="3" t="s">
        <v>330</v>
      </c>
    </row>
    <row r="152" spans="1:27" ht="18.75">
      <c r="A152" s="79"/>
      <c r="B152" s="80" t="s">
        <v>248</v>
      </c>
      <c r="C152" s="104" t="s">
        <v>170</v>
      </c>
      <c r="D152" s="105">
        <f>SUM(D153:D154)</f>
        <v>182</v>
      </c>
      <c r="E152" s="256">
        <f t="shared" si="44"/>
        <v>0</v>
      </c>
      <c r="F152" s="217">
        <f aca="true" t="shared" si="67" ref="F152:L152">SUM(F153:F154)</f>
        <v>25</v>
      </c>
      <c r="G152" s="212">
        <f t="shared" si="67"/>
        <v>0</v>
      </c>
      <c r="H152" s="267">
        <f t="shared" si="67"/>
        <v>0</v>
      </c>
      <c r="I152" s="267">
        <f t="shared" si="67"/>
        <v>0</v>
      </c>
      <c r="J152" s="267">
        <f t="shared" si="67"/>
        <v>0</v>
      </c>
      <c r="K152" s="217">
        <f t="shared" si="67"/>
        <v>47</v>
      </c>
      <c r="L152" s="212">
        <f t="shared" si="67"/>
        <v>0</v>
      </c>
      <c r="M152" s="267">
        <f aca="true" t="shared" si="68" ref="M152:Y152">SUM(M153:M154)</f>
        <v>0</v>
      </c>
      <c r="N152" s="267">
        <f t="shared" si="68"/>
        <v>0</v>
      </c>
      <c r="O152" s="267">
        <f t="shared" si="68"/>
        <v>0</v>
      </c>
      <c r="P152" s="217">
        <f t="shared" si="68"/>
        <v>55</v>
      </c>
      <c r="Q152" s="212">
        <f t="shared" si="68"/>
        <v>0</v>
      </c>
      <c r="R152" s="267">
        <f t="shared" si="68"/>
        <v>0</v>
      </c>
      <c r="S152" s="267">
        <f t="shared" si="68"/>
        <v>0</v>
      </c>
      <c r="T152" s="267">
        <f t="shared" si="68"/>
        <v>0</v>
      </c>
      <c r="U152" s="225">
        <f t="shared" si="68"/>
        <v>55</v>
      </c>
      <c r="V152" s="212">
        <f t="shared" si="68"/>
        <v>0</v>
      </c>
      <c r="W152" s="267">
        <f t="shared" si="68"/>
        <v>0</v>
      </c>
      <c r="X152" s="267">
        <f t="shared" si="68"/>
        <v>0</v>
      </c>
      <c r="Y152" s="267">
        <f t="shared" si="68"/>
        <v>0</v>
      </c>
      <c r="Z152" s="190"/>
      <c r="AA152" s="27" t="s">
        <v>310</v>
      </c>
    </row>
    <row r="153" spans="1:28" ht="72.75" customHeight="1">
      <c r="A153" s="86"/>
      <c r="B153" s="119" t="s">
        <v>266</v>
      </c>
      <c r="C153" s="84" t="s">
        <v>170</v>
      </c>
      <c r="D153" s="85">
        <v>22</v>
      </c>
      <c r="E153" s="256">
        <f t="shared" si="44"/>
        <v>0</v>
      </c>
      <c r="F153" s="213">
        <v>5</v>
      </c>
      <c r="G153" s="199">
        <f>SUM(H153:J153)</f>
        <v>0</v>
      </c>
      <c r="H153" s="87"/>
      <c r="I153" s="87"/>
      <c r="J153" s="87"/>
      <c r="K153" s="213">
        <v>7</v>
      </c>
      <c r="L153" s="199">
        <f>SUM(M153:O153)</f>
        <v>0</v>
      </c>
      <c r="M153" s="87"/>
      <c r="N153" s="87"/>
      <c r="O153" s="87"/>
      <c r="P153" s="213">
        <v>5</v>
      </c>
      <c r="Q153" s="199">
        <f>SUM(R153:T153)</f>
        <v>0</v>
      </c>
      <c r="R153" s="87"/>
      <c r="S153" s="87"/>
      <c r="T153" s="87"/>
      <c r="U153" s="221">
        <v>5</v>
      </c>
      <c r="V153" s="199">
        <f>SUM(W153:Y153)</f>
        <v>0</v>
      </c>
      <c r="W153" s="87"/>
      <c r="X153" s="87"/>
      <c r="Y153" s="87"/>
      <c r="Z153" s="190"/>
      <c r="AA153" s="27"/>
      <c r="AB153" s="3" t="s">
        <v>334</v>
      </c>
    </row>
    <row r="154" spans="1:28" ht="34.5">
      <c r="A154" s="86"/>
      <c r="B154" s="83" t="s">
        <v>113</v>
      </c>
      <c r="C154" s="84" t="s">
        <v>170</v>
      </c>
      <c r="D154" s="85">
        <v>160</v>
      </c>
      <c r="E154" s="256">
        <f t="shared" si="44"/>
        <v>0</v>
      </c>
      <c r="F154" s="213">
        <v>20</v>
      </c>
      <c r="G154" s="199">
        <f>SUM(H154:J154)</f>
        <v>0</v>
      </c>
      <c r="H154" s="87"/>
      <c r="I154" s="87"/>
      <c r="J154" s="87"/>
      <c r="K154" s="213">
        <v>40</v>
      </c>
      <c r="L154" s="199">
        <f>SUM(M154:O154)</f>
        <v>0</v>
      </c>
      <c r="M154" s="87"/>
      <c r="N154" s="87"/>
      <c r="O154" s="87"/>
      <c r="P154" s="213">
        <v>50</v>
      </c>
      <c r="Q154" s="199">
        <f>SUM(R154:T154)</f>
        <v>0</v>
      </c>
      <c r="R154" s="87"/>
      <c r="S154" s="87"/>
      <c r="T154" s="87"/>
      <c r="U154" s="221">
        <v>50</v>
      </c>
      <c r="V154" s="199">
        <f>SUM(W154:Y154)</f>
        <v>0</v>
      </c>
      <c r="W154" s="87"/>
      <c r="X154" s="87"/>
      <c r="Y154" s="87"/>
      <c r="Z154" s="190"/>
      <c r="AA154" s="27"/>
      <c r="AB154" s="3" t="s">
        <v>339</v>
      </c>
    </row>
    <row r="155" spans="1:27" ht="18.75">
      <c r="A155" s="79"/>
      <c r="B155" s="80" t="s">
        <v>249</v>
      </c>
      <c r="C155" s="84"/>
      <c r="D155" s="85"/>
      <c r="E155" s="257"/>
      <c r="F155" s="124"/>
      <c r="G155" s="258"/>
      <c r="H155" s="124"/>
      <c r="I155" s="124"/>
      <c r="J155" s="124"/>
      <c r="K155" s="124"/>
      <c r="L155" s="258"/>
      <c r="M155" s="124"/>
      <c r="N155" s="124"/>
      <c r="O155" s="124"/>
      <c r="P155" s="124"/>
      <c r="Q155" s="258"/>
      <c r="R155" s="124"/>
      <c r="S155" s="124"/>
      <c r="T155" s="124"/>
      <c r="U155" s="259"/>
      <c r="V155" s="258"/>
      <c r="W155" s="124"/>
      <c r="X155" s="124"/>
      <c r="Y155" s="87"/>
      <c r="Z155" s="190"/>
      <c r="AA155" s="27"/>
    </row>
    <row r="156" spans="1:27" ht="20.25" customHeight="1">
      <c r="A156" s="79"/>
      <c r="B156" s="83" t="s">
        <v>114</v>
      </c>
      <c r="C156" s="120"/>
      <c r="D156" s="85"/>
      <c r="E156" s="257"/>
      <c r="F156" s="124"/>
      <c r="G156" s="258"/>
      <c r="H156" s="124"/>
      <c r="I156" s="124"/>
      <c r="J156" s="124"/>
      <c r="K156" s="124"/>
      <c r="L156" s="258"/>
      <c r="M156" s="124"/>
      <c r="N156" s="124"/>
      <c r="O156" s="124"/>
      <c r="P156" s="124"/>
      <c r="Q156" s="258"/>
      <c r="R156" s="124"/>
      <c r="S156" s="124"/>
      <c r="T156" s="124"/>
      <c r="U156" s="259"/>
      <c r="V156" s="258"/>
      <c r="W156" s="124"/>
      <c r="X156" s="124"/>
      <c r="Y156" s="87"/>
      <c r="Z156" s="190"/>
      <c r="AA156" s="27"/>
    </row>
    <row r="157" spans="1:28" ht="34.5">
      <c r="A157" s="86"/>
      <c r="B157" s="121" t="s">
        <v>115</v>
      </c>
      <c r="C157" s="122" t="s">
        <v>8</v>
      </c>
      <c r="D157" s="85">
        <v>1500</v>
      </c>
      <c r="E157" s="256">
        <f t="shared" si="44"/>
        <v>0</v>
      </c>
      <c r="F157" s="213">
        <v>0</v>
      </c>
      <c r="G157" s="199">
        <f>SUM(H157:J157)</f>
        <v>0</v>
      </c>
      <c r="H157" s="87"/>
      <c r="I157" s="87"/>
      <c r="J157" s="87"/>
      <c r="K157" s="213">
        <v>1500</v>
      </c>
      <c r="L157" s="199">
        <f>SUM(M157:O157)</f>
        <v>0</v>
      </c>
      <c r="M157" s="87"/>
      <c r="N157" s="87"/>
      <c r="O157" s="87"/>
      <c r="P157" s="213">
        <v>0</v>
      </c>
      <c r="Q157" s="199">
        <f>SUM(R157:T157)</f>
        <v>0</v>
      </c>
      <c r="R157" s="87"/>
      <c r="S157" s="87"/>
      <c r="T157" s="87"/>
      <c r="U157" s="221">
        <v>0</v>
      </c>
      <c r="V157" s="199">
        <f>SUM(W157:Y157)</f>
        <v>0</v>
      </c>
      <c r="W157" s="87"/>
      <c r="X157" s="87"/>
      <c r="Y157" s="87"/>
      <c r="Z157" s="190"/>
      <c r="AA157" s="27"/>
      <c r="AB157" s="314" t="s">
        <v>338</v>
      </c>
    </row>
    <row r="158" spans="1:28" ht="34.5">
      <c r="A158" s="79"/>
      <c r="B158" s="83" t="s">
        <v>116</v>
      </c>
      <c r="C158" s="84" t="s">
        <v>186</v>
      </c>
      <c r="D158" s="105">
        <v>11</v>
      </c>
      <c r="E158" s="256">
        <f t="shared" si="44"/>
        <v>0</v>
      </c>
      <c r="F158" s="217">
        <f>SUM(F159:F161)</f>
        <v>2</v>
      </c>
      <c r="G158" s="212">
        <f>SUM(G159:G161)</f>
        <v>0</v>
      </c>
      <c r="H158" s="267">
        <f>SUM(H159:H161)</f>
        <v>0</v>
      </c>
      <c r="I158" s="267">
        <f>SUM(I159:I161)</f>
        <v>0</v>
      </c>
      <c r="J158" s="267">
        <f>SUM(J159:J161)</f>
        <v>0</v>
      </c>
      <c r="K158" s="213">
        <v>3</v>
      </c>
      <c r="L158" s="212">
        <f>SUM(L159:L161)</f>
        <v>0</v>
      </c>
      <c r="M158" s="267">
        <f>SUM(M159:M161)</f>
        <v>0</v>
      </c>
      <c r="N158" s="267">
        <f>SUM(N159:N161)</f>
        <v>0</v>
      </c>
      <c r="O158" s="267">
        <f>SUM(O159:O161)</f>
        <v>0</v>
      </c>
      <c r="P158" s="213">
        <v>3</v>
      </c>
      <c r="Q158" s="212">
        <f>SUM(Q159:Q161)</f>
        <v>0</v>
      </c>
      <c r="R158" s="267">
        <f>SUM(R159:R161)</f>
        <v>0</v>
      </c>
      <c r="S158" s="267">
        <f>SUM(S159:S161)</f>
        <v>0</v>
      </c>
      <c r="T158" s="267">
        <f>SUM(T159:T161)</f>
        <v>0</v>
      </c>
      <c r="U158" s="221">
        <v>3</v>
      </c>
      <c r="V158" s="212">
        <f>SUM(V159:V161)</f>
        <v>0</v>
      </c>
      <c r="W158" s="267">
        <f>SUM(W159:W161)</f>
        <v>0</v>
      </c>
      <c r="X158" s="267">
        <f>SUM(X159:X161)</f>
        <v>0</v>
      </c>
      <c r="Y158" s="267">
        <f>SUM(Y159:Y161)</f>
        <v>0</v>
      </c>
      <c r="Z158" s="190"/>
      <c r="AA158" s="27" t="s">
        <v>311</v>
      </c>
      <c r="AB158" s="314"/>
    </row>
    <row r="159" spans="1:28" ht="18.75">
      <c r="A159" s="86"/>
      <c r="B159" s="83" t="s">
        <v>117</v>
      </c>
      <c r="C159" s="84" t="s">
        <v>186</v>
      </c>
      <c r="D159" s="85">
        <v>4</v>
      </c>
      <c r="E159" s="256">
        <f t="shared" si="44"/>
        <v>0</v>
      </c>
      <c r="F159" s="213">
        <v>1</v>
      </c>
      <c r="G159" s="199">
        <f>SUM(H159:J159)</f>
        <v>0</v>
      </c>
      <c r="H159" s="87"/>
      <c r="I159" s="87"/>
      <c r="J159" s="87"/>
      <c r="K159" s="213">
        <v>1</v>
      </c>
      <c r="L159" s="199">
        <f>SUM(M159:O159)</f>
        <v>0</v>
      </c>
      <c r="M159" s="87"/>
      <c r="N159" s="87"/>
      <c r="O159" s="87"/>
      <c r="P159" s="213">
        <v>1</v>
      </c>
      <c r="Q159" s="199">
        <f>SUM(R159:T159)</f>
        <v>0</v>
      </c>
      <c r="R159" s="87"/>
      <c r="S159" s="87"/>
      <c r="T159" s="87"/>
      <c r="U159" s="221">
        <v>1</v>
      </c>
      <c r="V159" s="199">
        <f>SUM(W159:Y159)</f>
        <v>0</v>
      </c>
      <c r="W159" s="87"/>
      <c r="X159" s="87"/>
      <c r="Y159" s="87"/>
      <c r="Z159" s="190"/>
      <c r="AA159" s="27"/>
      <c r="AB159" s="314" t="s">
        <v>338</v>
      </c>
    </row>
    <row r="160" spans="1:28" ht="18.75">
      <c r="A160" s="86"/>
      <c r="B160" s="123" t="s">
        <v>118</v>
      </c>
      <c r="C160" s="84" t="s">
        <v>186</v>
      </c>
      <c r="D160" s="85">
        <v>3</v>
      </c>
      <c r="E160" s="256">
        <f t="shared" si="44"/>
        <v>0</v>
      </c>
      <c r="F160" s="213">
        <v>0</v>
      </c>
      <c r="G160" s="199">
        <f>SUM(H160:J160)</f>
        <v>0</v>
      </c>
      <c r="H160" s="87"/>
      <c r="I160" s="87"/>
      <c r="J160" s="87"/>
      <c r="K160" s="213">
        <v>1</v>
      </c>
      <c r="L160" s="199">
        <f>SUM(M160:O160)</f>
        <v>0</v>
      </c>
      <c r="M160" s="87"/>
      <c r="N160" s="87"/>
      <c r="O160" s="87"/>
      <c r="P160" s="213">
        <v>1</v>
      </c>
      <c r="Q160" s="199">
        <f>SUM(R160:T160)</f>
        <v>0</v>
      </c>
      <c r="R160" s="87"/>
      <c r="S160" s="87"/>
      <c r="T160" s="87"/>
      <c r="U160" s="221">
        <v>1</v>
      </c>
      <c r="V160" s="199">
        <f>SUM(W160:Y160)</f>
        <v>0</v>
      </c>
      <c r="W160" s="87"/>
      <c r="X160" s="87"/>
      <c r="Y160" s="87"/>
      <c r="Z160" s="190"/>
      <c r="AA160" s="27"/>
      <c r="AB160" s="314" t="s">
        <v>338</v>
      </c>
    </row>
    <row r="161" spans="1:28" ht="18.75">
      <c r="A161" s="86"/>
      <c r="B161" s="123" t="s">
        <v>119</v>
      </c>
      <c r="C161" s="84" t="s">
        <v>186</v>
      </c>
      <c r="D161" s="85">
        <v>4</v>
      </c>
      <c r="E161" s="256">
        <f t="shared" si="44"/>
        <v>0</v>
      </c>
      <c r="F161" s="213">
        <v>1</v>
      </c>
      <c r="G161" s="199">
        <f>SUM(H161:J161)</f>
        <v>0</v>
      </c>
      <c r="H161" s="87"/>
      <c r="I161" s="87"/>
      <c r="J161" s="87"/>
      <c r="K161" s="213">
        <v>1</v>
      </c>
      <c r="L161" s="199">
        <f>SUM(M161:O161)</f>
        <v>0</v>
      </c>
      <c r="M161" s="87"/>
      <c r="N161" s="87"/>
      <c r="O161" s="87"/>
      <c r="P161" s="213">
        <v>1</v>
      </c>
      <c r="Q161" s="199">
        <f>SUM(R161:T161)</f>
        <v>0</v>
      </c>
      <c r="R161" s="87"/>
      <c r="S161" s="87"/>
      <c r="T161" s="87"/>
      <c r="U161" s="221">
        <v>1</v>
      </c>
      <c r="V161" s="199">
        <f>SUM(W161:Y161)</f>
        <v>0</v>
      </c>
      <c r="W161" s="87"/>
      <c r="X161" s="87"/>
      <c r="Y161" s="87"/>
      <c r="Z161" s="190"/>
      <c r="AA161" s="27"/>
      <c r="AB161" s="314" t="s">
        <v>338</v>
      </c>
    </row>
    <row r="162" spans="1:28" ht="34.5">
      <c r="A162" s="79"/>
      <c r="B162" s="80" t="s">
        <v>250</v>
      </c>
      <c r="C162" s="84"/>
      <c r="D162" s="85"/>
      <c r="E162" s="257"/>
      <c r="F162" s="124"/>
      <c r="G162" s="258"/>
      <c r="H162" s="124"/>
      <c r="I162" s="124"/>
      <c r="J162" s="124"/>
      <c r="K162" s="124"/>
      <c r="L162" s="258"/>
      <c r="M162" s="124"/>
      <c r="N162" s="124"/>
      <c r="O162" s="124"/>
      <c r="P162" s="124"/>
      <c r="Q162" s="258"/>
      <c r="R162" s="124"/>
      <c r="S162" s="124"/>
      <c r="T162" s="124"/>
      <c r="U162" s="259"/>
      <c r="V162" s="258"/>
      <c r="W162" s="124"/>
      <c r="X162" s="124"/>
      <c r="Y162" s="124"/>
      <c r="Z162" s="190"/>
      <c r="AA162" s="27"/>
      <c r="AB162" s="314"/>
    </row>
    <row r="163" spans="1:28" ht="18.75">
      <c r="A163" s="79"/>
      <c r="B163" s="83" t="s">
        <v>120</v>
      </c>
      <c r="C163" s="84" t="s">
        <v>162</v>
      </c>
      <c r="D163" s="85">
        <f aca="true" t="shared" si="69" ref="D163:P164">SUM(D165+D167)</f>
        <v>300</v>
      </c>
      <c r="E163" s="256">
        <f t="shared" si="44"/>
        <v>0</v>
      </c>
      <c r="F163" s="212">
        <f t="shared" si="69"/>
        <v>41</v>
      </c>
      <c r="G163" s="212">
        <f t="shared" si="69"/>
        <v>0</v>
      </c>
      <c r="H163" s="267">
        <f t="shared" si="69"/>
        <v>0</v>
      </c>
      <c r="I163" s="267">
        <f t="shared" si="69"/>
        <v>0</v>
      </c>
      <c r="J163" s="267">
        <f t="shared" si="69"/>
        <v>0</v>
      </c>
      <c r="K163" s="212">
        <f t="shared" si="69"/>
        <v>104</v>
      </c>
      <c r="L163" s="212">
        <f aca="true" t="shared" si="70" ref="L163:O164">SUM(L165+L167)</f>
        <v>0</v>
      </c>
      <c r="M163" s="267">
        <f t="shared" si="70"/>
        <v>0</v>
      </c>
      <c r="N163" s="267">
        <f t="shared" si="70"/>
        <v>0</v>
      </c>
      <c r="O163" s="267">
        <f t="shared" si="70"/>
        <v>0</v>
      </c>
      <c r="P163" s="212">
        <f t="shared" si="69"/>
        <v>45</v>
      </c>
      <c r="Q163" s="212">
        <f aca="true" t="shared" si="71" ref="Q163:Y163">SUM(Q165+Q167)</f>
        <v>0</v>
      </c>
      <c r="R163" s="267">
        <f t="shared" si="71"/>
        <v>0</v>
      </c>
      <c r="S163" s="267">
        <f t="shared" si="71"/>
        <v>0</v>
      </c>
      <c r="T163" s="267">
        <f t="shared" si="71"/>
        <v>0</v>
      </c>
      <c r="U163" s="220">
        <f t="shared" si="71"/>
        <v>110</v>
      </c>
      <c r="V163" s="212">
        <f t="shared" si="71"/>
        <v>0</v>
      </c>
      <c r="W163" s="267">
        <f t="shared" si="71"/>
        <v>0</v>
      </c>
      <c r="X163" s="267">
        <f t="shared" si="71"/>
        <v>0</v>
      </c>
      <c r="Y163" s="267">
        <f t="shared" si="71"/>
        <v>0</v>
      </c>
      <c r="Z163" s="190"/>
      <c r="AA163" s="27" t="s">
        <v>312</v>
      </c>
      <c r="AB163" s="314"/>
    </row>
    <row r="164" spans="1:28" ht="18.75">
      <c r="A164" s="79"/>
      <c r="B164" s="83"/>
      <c r="C164" s="84" t="s">
        <v>8</v>
      </c>
      <c r="D164" s="85">
        <f t="shared" si="69"/>
        <v>2500</v>
      </c>
      <c r="E164" s="256">
        <f t="shared" si="44"/>
        <v>0</v>
      </c>
      <c r="F164" s="212">
        <f t="shared" si="69"/>
        <v>215</v>
      </c>
      <c r="G164" s="212">
        <f t="shared" si="69"/>
        <v>0</v>
      </c>
      <c r="H164" s="267">
        <f t="shared" si="69"/>
        <v>0</v>
      </c>
      <c r="I164" s="267">
        <f t="shared" si="69"/>
        <v>0</v>
      </c>
      <c r="J164" s="267">
        <f t="shared" si="69"/>
        <v>0</v>
      </c>
      <c r="K164" s="212">
        <f t="shared" si="69"/>
        <v>340</v>
      </c>
      <c r="L164" s="212">
        <f t="shared" si="70"/>
        <v>0</v>
      </c>
      <c r="M164" s="267">
        <f t="shared" si="70"/>
        <v>0</v>
      </c>
      <c r="N164" s="267">
        <f t="shared" si="70"/>
        <v>0</v>
      </c>
      <c r="O164" s="267">
        <f t="shared" si="70"/>
        <v>0</v>
      </c>
      <c r="P164" s="212">
        <f t="shared" si="69"/>
        <v>1600</v>
      </c>
      <c r="Q164" s="212">
        <f aca="true" t="shared" si="72" ref="Q164:Y164">SUM(Q166+Q168)</f>
        <v>0</v>
      </c>
      <c r="R164" s="267">
        <f t="shared" si="72"/>
        <v>0</v>
      </c>
      <c r="S164" s="267">
        <f t="shared" si="72"/>
        <v>0</v>
      </c>
      <c r="T164" s="267">
        <f t="shared" si="72"/>
        <v>0</v>
      </c>
      <c r="U164" s="220">
        <f t="shared" si="72"/>
        <v>345</v>
      </c>
      <c r="V164" s="212">
        <f t="shared" si="72"/>
        <v>0</v>
      </c>
      <c r="W164" s="267">
        <f t="shared" si="72"/>
        <v>0</v>
      </c>
      <c r="X164" s="267">
        <f t="shared" si="72"/>
        <v>0</v>
      </c>
      <c r="Y164" s="267">
        <f t="shared" si="72"/>
        <v>0</v>
      </c>
      <c r="Z164" s="190"/>
      <c r="AA164" s="27" t="s">
        <v>313</v>
      </c>
      <c r="AB164" s="314"/>
    </row>
    <row r="165" spans="1:28" ht="78" customHeight="1" thickBot="1">
      <c r="A165" s="86"/>
      <c r="B165" s="83" t="s">
        <v>273</v>
      </c>
      <c r="C165" s="84" t="s">
        <v>162</v>
      </c>
      <c r="D165" s="85">
        <v>15</v>
      </c>
      <c r="E165" s="256">
        <f t="shared" si="44"/>
        <v>0</v>
      </c>
      <c r="F165" s="213">
        <v>1</v>
      </c>
      <c r="G165" s="199">
        <f aca="true" t="shared" si="73" ref="G165:G178">SUM(H165:J165)</f>
        <v>0</v>
      </c>
      <c r="H165" s="124"/>
      <c r="I165" s="291"/>
      <c r="J165" s="124"/>
      <c r="K165" s="213">
        <v>4</v>
      </c>
      <c r="L165" s="199">
        <f aca="true" t="shared" si="74" ref="L165:L178">SUM(M165:O165)</f>
        <v>0</v>
      </c>
      <c r="M165" s="87"/>
      <c r="N165" s="87"/>
      <c r="O165" s="87"/>
      <c r="P165" s="213">
        <v>5</v>
      </c>
      <c r="Q165" s="199">
        <f aca="true" t="shared" si="75" ref="Q165:Q178">SUM(R165:T165)</f>
        <v>0</v>
      </c>
      <c r="R165" s="124"/>
      <c r="S165" s="124"/>
      <c r="T165" s="124"/>
      <c r="U165" s="221">
        <v>5</v>
      </c>
      <c r="V165" s="199">
        <f aca="true" t="shared" si="76" ref="V165:V178">SUM(W165:Y165)</f>
        <v>0</v>
      </c>
      <c r="W165" s="124"/>
      <c r="X165" s="124"/>
      <c r="Y165" s="124"/>
      <c r="Z165" s="190"/>
      <c r="AA165" s="27"/>
      <c r="AB165" s="314" t="s">
        <v>340</v>
      </c>
    </row>
    <row r="166" spans="1:28" ht="19.5" thickTop="1">
      <c r="A166" s="86"/>
      <c r="B166" s="83"/>
      <c r="C166" s="84" t="s">
        <v>8</v>
      </c>
      <c r="D166" s="85">
        <v>1500</v>
      </c>
      <c r="E166" s="256">
        <f t="shared" si="44"/>
        <v>0</v>
      </c>
      <c r="F166" s="213">
        <v>15</v>
      </c>
      <c r="G166" s="199">
        <f t="shared" si="73"/>
        <v>0</v>
      </c>
      <c r="H166" s="124"/>
      <c r="I166" s="290"/>
      <c r="J166" s="124"/>
      <c r="K166" s="213">
        <v>40</v>
      </c>
      <c r="L166" s="199">
        <f t="shared" si="74"/>
        <v>0</v>
      </c>
      <c r="M166" s="87"/>
      <c r="N166" s="87"/>
      <c r="O166" s="87"/>
      <c r="P166" s="213">
        <v>1400</v>
      </c>
      <c r="Q166" s="199">
        <f t="shared" si="75"/>
        <v>0</v>
      </c>
      <c r="R166" s="124"/>
      <c r="S166" s="124"/>
      <c r="T166" s="124"/>
      <c r="U166" s="221">
        <v>45</v>
      </c>
      <c r="V166" s="199">
        <f t="shared" si="76"/>
        <v>0</v>
      </c>
      <c r="W166" s="124"/>
      <c r="X166" s="124"/>
      <c r="Y166" s="124"/>
      <c r="Z166" s="190"/>
      <c r="AA166" s="27"/>
      <c r="AB166" s="314" t="s">
        <v>340</v>
      </c>
    </row>
    <row r="167" spans="1:28" ht="51.75">
      <c r="A167" s="86"/>
      <c r="B167" s="83" t="s">
        <v>274</v>
      </c>
      <c r="C167" s="84" t="s">
        <v>162</v>
      </c>
      <c r="D167" s="85">
        <v>285</v>
      </c>
      <c r="E167" s="256">
        <f t="shared" si="44"/>
        <v>0</v>
      </c>
      <c r="F167" s="213">
        <v>40</v>
      </c>
      <c r="G167" s="199">
        <f t="shared" si="73"/>
        <v>0</v>
      </c>
      <c r="H167" s="124"/>
      <c r="I167" s="124"/>
      <c r="J167" s="124"/>
      <c r="K167" s="213">
        <v>100</v>
      </c>
      <c r="L167" s="199">
        <f t="shared" si="74"/>
        <v>0</v>
      </c>
      <c r="M167" s="87"/>
      <c r="N167" s="87"/>
      <c r="O167" s="87"/>
      <c r="P167" s="213">
        <v>40</v>
      </c>
      <c r="Q167" s="199">
        <f t="shared" si="75"/>
        <v>0</v>
      </c>
      <c r="R167" s="124"/>
      <c r="S167" s="124"/>
      <c r="T167" s="124"/>
      <c r="U167" s="221">
        <v>105</v>
      </c>
      <c r="V167" s="199">
        <f t="shared" si="76"/>
        <v>0</v>
      </c>
      <c r="W167" s="124"/>
      <c r="X167" s="124"/>
      <c r="Y167" s="124"/>
      <c r="Z167" s="190"/>
      <c r="AA167" s="27"/>
      <c r="AB167" s="314" t="s">
        <v>340</v>
      </c>
    </row>
    <row r="168" spans="1:28" ht="18.75">
      <c r="A168" s="86"/>
      <c r="B168" s="83"/>
      <c r="C168" s="84" t="s">
        <v>8</v>
      </c>
      <c r="D168" s="85">
        <v>1000</v>
      </c>
      <c r="E168" s="256">
        <f t="shared" si="44"/>
        <v>0</v>
      </c>
      <c r="F168" s="213">
        <v>200</v>
      </c>
      <c r="G168" s="199">
        <f t="shared" si="73"/>
        <v>0</v>
      </c>
      <c r="H168" s="124"/>
      <c r="I168" s="124"/>
      <c r="J168" s="124"/>
      <c r="K168" s="213">
        <v>300</v>
      </c>
      <c r="L168" s="199">
        <f t="shared" si="74"/>
        <v>0</v>
      </c>
      <c r="M168" s="87"/>
      <c r="N168" s="87"/>
      <c r="O168" s="87"/>
      <c r="P168" s="213">
        <v>200</v>
      </c>
      <c r="Q168" s="199">
        <f t="shared" si="75"/>
        <v>0</v>
      </c>
      <c r="R168" s="124"/>
      <c r="S168" s="124"/>
      <c r="T168" s="124"/>
      <c r="U168" s="221">
        <v>300</v>
      </c>
      <c r="V168" s="199">
        <f t="shared" si="76"/>
        <v>0</v>
      </c>
      <c r="W168" s="124"/>
      <c r="X168" s="124"/>
      <c r="Y168" s="124"/>
      <c r="Z168" s="190"/>
      <c r="AA168" s="27"/>
      <c r="AB168" s="314" t="s">
        <v>340</v>
      </c>
    </row>
    <row r="169" spans="1:28" ht="18.75">
      <c r="A169" s="79"/>
      <c r="B169" s="83" t="s">
        <v>121</v>
      </c>
      <c r="C169" s="84"/>
      <c r="D169" s="85"/>
      <c r="E169" s="257"/>
      <c r="F169" s="124"/>
      <c r="G169" s="258"/>
      <c r="H169" s="124"/>
      <c r="I169" s="124"/>
      <c r="J169" s="124"/>
      <c r="K169" s="124"/>
      <c r="L169" s="258"/>
      <c r="M169" s="124"/>
      <c r="N169" s="124"/>
      <c r="O169" s="124"/>
      <c r="P169" s="124"/>
      <c r="Q169" s="258"/>
      <c r="R169" s="124"/>
      <c r="S169" s="124"/>
      <c r="T169" s="124"/>
      <c r="U169" s="259"/>
      <c r="V169" s="258"/>
      <c r="W169" s="124"/>
      <c r="X169" s="124"/>
      <c r="Y169" s="124"/>
      <c r="Z169" s="190"/>
      <c r="AA169" s="27"/>
      <c r="AB169" s="314"/>
    </row>
    <row r="170" spans="1:28" ht="18.75">
      <c r="A170" s="79"/>
      <c r="B170" s="83" t="s">
        <v>122</v>
      </c>
      <c r="C170" s="84" t="s">
        <v>186</v>
      </c>
      <c r="D170" s="85">
        <v>1</v>
      </c>
      <c r="E170" s="256">
        <f t="shared" si="44"/>
        <v>0</v>
      </c>
      <c r="F170" s="199">
        <f>SUM(F171)</f>
        <v>0</v>
      </c>
      <c r="G170" s="199">
        <f>SUM(G171)</f>
        <v>0</v>
      </c>
      <c r="H170" s="270">
        <f>SUM(H171)</f>
        <v>0</v>
      </c>
      <c r="I170" s="270">
        <f>SUM(I171)</f>
        <v>0</v>
      </c>
      <c r="J170" s="270">
        <f>SUM(J171)</f>
        <v>0</v>
      </c>
      <c r="K170" s="213">
        <v>0</v>
      </c>
      <c r="L170" s="199">
        <f>SUM(L171)</f>
        <v>0</v>
      </c>
      <c r="M170" s="270">
        <f>SUM(M171)</f>
        <v>0</v>
      </c>
      <c r="N170" s="270">
        <f>SUM(N171)</f>
        <v>0</v>
      </c>
      <c r="O170" s="270">
        <f>SUM(O171)</f>
        <v>0</v>
      </c>
      <c r="P170" s="213">
        <v>1</v>
      </c>
      <c r="Q170" s="199">
        <f>SUM(Q171)</f>
        <v>0</v>
      </c>
      <c r="R170" s="270">
        <f>SUM(R171)</f>
        <v>0</v>
      </c>
      <c r="S170" s="270">
        <f>SUM(S171)</f>
        <v>0</v>
      </c>
      <c r="T170" s="270">
        <f>SUM(T171)</f>
        <v>0</v>
      </c>
      <c r="U170" s="221">
        <v>0</v>
      </c>
      <c r="V170" s="199">
        <f>SUM(V171)</f>
        <v>0</v>
      </c>
      <c r="W170" s="270">
        <f>SUM(W171)</f>
        <v>0</v>
      </c>
      <c r="X170" s="270">
        <f>SUM(X171)</f>
        <v>0</v>
      </c>
      <c r="Y170" s="270">
        <f>SUM(Y171)</f>
        <v>0</v>
      </c>
      <c r="Z170" s="190"/>
      <c r="AA170" s="27" t="s">
        <v>314</v>
      </c>
      <c r="AB170" s="314"/>
    </row>
    <row r="171" spans="1:28" ht="18.75">
      <c r="A171" s="86"/>
      <c r="B171" s="83" t="s">
        <v>123</v>
      </c>
      <c r="C171" s="84" t="s">
        <v>186</v>
      </c>
      <c r="D171" s="85">
        <v>1</v>
      </c>
      <c r="E171" s="256">
        <f t="shared" si="44"/>
        <v>0</v>
      </c>
      <c r="F171" s="213">
        <v>0</v>
      </c>
      <c r="G171" s="199">
        <f>SUM(H171:J171)</f>
        <v>0</v>
      </c>
      <c r="H171" s="87"/>
      <c r="I171" s="87"/>
      <c r="J171" s="87"/>
      <c r="K171" s="213">
        <v>0</v>
      </c>
      <c r="L171" s="199">
        <f>SUM(M171:O171)</f>
        <v>0</v>
      </c>
      <c r="M171" s="87"/>
      <c r="N171" s="87"/>
      <c r="O171" s="87"/>
      <c r="P171" s="213">
        <v>1</v>
      </c>
      <c r="Q171" s="199">
        <f>SUM(R171:T171)</f>
        <v>0</v>
      </c>
      <c r="R171" s="87"/>
      <c r="S171" s="87"/>
      <c r="T171" s="87"/>
      <c r="U171" s="221">
        <v>0</v>
      </c>
      <c r="V171" s="199">
        <f>SUM(W171:Y171)</f>
        <v>0</v>
      </c>
      <c r="W171" s="87"/>
      <c r="X171" s="87"/>
      <c r="Y171" s="87"/>
      <c r="Z171" s="190"/>
      <c r="AA171" s="27"/>
      <c r="AB171" s="314" t="s">
        <v>340</v>
      </c>
    </row>
    <row r="172" spans="1:28" ht="18.75">
      <c r="A172" s="79"/>
      <c r="B172" s="83" t="s">
        <v>125</v>
      </c>
      <c r="C172" s="84" t="s">
        <v>162</v>
      </c>
      <c r="D172" s="85">
        <f>SUM(D174+D175+D176+D178)</f>
        <v>81</v>
      </c>
      <c r="E172" s="256">
        <f t="shared" si="44"/>
        <v>0</v>
      </c>
      <c r="F172" s="212">
        <f aca="true" t="shared" si="77" ref="F172:K172">SUM(F174+F175+F176+F178)</f>
        <v>13</v>
      </c>
      <c r="G172" s="212">
        <f t="shared" si="77"/>
        <v>0</v>
      </c>
      <c r="H172" s="267">
        <f t="shared" si="77"/>
        <v>0</v>
      </c>
      <c r="I172" s="267">
        <f t="shared" si="77"/>
        <v>0</v>
      </c>
      <c r="J172" s="267">
        <f t="shared" si="77"/>
        <v>0</v>
      </c>
      <c r="K172" s="212">
        <f t="shared" si="77"/>
        <v>21</v>
      </c>
      <c r="L172" s="212">
        <f aca="true" t="shared" si="78" ref="L172:Y172">SUM(L174+L175+L176+L178)</f>
        <v>0</v>
      </c>
      <c r="M172" s="267">
        <f t="shared" si="78"/>
        <v>0</v>
      </c>
      <c r="N172" s="267">
        <f t="shared" si="78"/>
        <v>0</v>
      </c>
      <c r="O172" s="267">
        <f t="shared" si="78"/>
        <v>0</v>
      </c>
      <c r="P172" s="212">
        <f t="shared" si="78"/>
        <v>27</v>
      </c>
      <c r="Q172" s="212">
        <f t="shared" si="78"/>
        <v>0</v>
      </c>
      <c r="R172" s="267">
        <f t="shared" si="78"/>
        <v>0</v>
      </c>
      <c r="S172" s="267">
        <f t="shared" si="78"/>
        <v>0</v>
      </c>
      <c r="T172" s="267">
        <f t="shared" si="78"/>
        <v>0</v>
      </c>
      <c r="U172" s="220">
        <f t="shared" si="78"/>
        <v>20</v>
      </c>
      <c r="V172" s="212">
        <f t="shared" si="78"/>
        <v>0</v>
      </c>
      <c r="W172" s="267">
        <f t="shared" si="78"/>
        <v>0</v>
      </c>
      <c r="X172" s="267">
        <f t="shared" si="78"/>
        <v>0</v>
      </c>
      <c r="Y172" s="267">
        <f t="shared" si="78"/>
        <v>0</v>
      </c>
      <c r="Z172" s="190"/>
      <c r="AA172" s="27" t="s">
        <v>315</v>
      </c>
      <c r="AB172" s="314"/>
    </row>
    <row r="173" spans="1:28" ht="18.75">
      <c r="A173" s="93"/>
      <c r="B173" s="125"/>
      <c r="C173" s="126" t="s">
        <v>8</v>
      </c>
      <c r="D173" s="85">
        <v>400</v>
      </c>
      <c r="E173" s="256">
        <f t="shared" si="44"/>
        <v>0</v>
      </c>
      <c r="F173" s="199">
        <f>SUM(F177)</f>
        <v>0</v>
      </c>
      <c r="G173" s="199">
        <f>SUM(G177)</f>
        <v>0</v>
      </c>
      <c r="H173" s="270">
        <f>SUM(H177)</f>
        <v>0</v>
      </c>
      <c r="I173" s="270">
        <f>SUM(I177)</f>
        <v>0</v>
      </c>
      <c r="J173" s="270">
        <f>SUM(J177)</f>
        <v>0</v>
      </c>
      <c r="K173" s="213">
        <v>100</v>
      </c>
      <c r="L173" s="199">
        <f>SUM(L177)</f>
        <v>0</v>
      </c>
      <c r="M173" s="270">
        <f>SUM(M177)</f>
        <v>0</v>
      </c>
      <c r="N173" s="270">
        <f>SUM(N177)</f>
        <v>0</v>
      </c>
      <c r="O173" s="270">
        <f>SUM(O177)</f>
        <v>0</v>
      </c>
      <c r="P173" s="213">
        <v>150</v>
      </c>
      <c r="Q173" s="199">
        <f>SUM(Q177)</f>
        <v>0</v>
      </c>
      <c r="R173" s="270">
        <f>SUM(R177)</f>
        <v>0</v>
      </c>
      <c r="S173" s="270">
        <f>SUM(S177)</f>
        <v>0</v>
      </c>
      <c r="T173" s="270">
        <f>SUM(T177)</f>
        <v>0</v>
      </c>
      <c r="U173" s="221">
        <v>150</v>
      </c>
      <c r="V173" s="199">
        <f>SUM(V177)</f>
        <v>0</v>
      </c>
      <c r="W173" s="270">
        <f>SUM(W177)</f>
        <v>0</v>
      </c>
      <c r="X173" s="270">
        <f>SUM(X177)</f>
        <v>0</v>
      </c>
      <c r="Y173" s="270">
        <f>SUM(Y177)</f>
        <v>0</v>
      </c>
      <c r="Z173" s="190"/>
      <c r="AA173" s="27" t="s">
        <v>316</v>
      </c>
      <c r="AB173" s="314"/>
    </row>
    <row r="174" spans="1:28" ht="18.75">
      <c r="A174" s="106"/>
      <c r="B174" s="127" t="s">
        <v>126</v>
      </c>
      <c r="C174" s="128" t="s">
        <v>162</v>
      </c>
      <c r="D174" s="129">
        <v>11</v>
      </c>
      <c r="E174" s="256">
        <f t="shared" si="44"/>
        <v>0</v>
      </c>
      <c r="F174" s="234">
        <v>2</v>
      </c>
      <c r="G174" s="199">
        <f t="shared" si="73"/>
        <v>0</v>
      </c>
      <c r="H174" s="130"/>
      <c r="I174" s="130"/>
      <c r="J174" s="130"/>
      <c r="K174" s="234">
        <v>3</v>
      </c>
      <c r="L174" s="199">
        <f t="shared" si="74"/>
        <v>0</v>
      </c>
      <c r="M174" s="130"/>
      <c r="N174" s="130"/>
      <c r="O174" s="130"/>
      <c r="P174" s="234">
        <v>3</v>
      </c>
      <c r="Q174" s="199">
        <f t="shared" si="75"/>
        <v>0</v>
      </c>
      <c r="R174" s="130"/>
      <c r="S174" s="130"/>
      <c r="T174" s="130"/>
      <c r="U174" s="235">
        <v>3</v>
      </c>
      <c r="V174" s="199">
        <f t="shared" si="76"/>
        <v>0</v>
      </c>
      <c r="W174" s="130"/>
      <c r="X174" s="130"/>
      <c r="Y174" s="130"/>
      <c r="Z174" s="190"/>
      <c r="AA174" s="27"/>
      <c r="AB174" s="314" t="s">
        <v>336</v>
      </c>
    </row>
    <row r="175" spans="1:28" ht="34.5">
      <c r="A175" s="86"/>
      <c r="B175" s="98" t="s">
        <v>264</v>
      </c>
      <c r="C175" s="107" t="s">
        <v>162</v>
      </c>
      <c r="D175" s="99">
        <v>18</v>
      </c>
      <c r="E175" s="256">
        <f t="shared" si="44"/>
        <v>0</v>
      </c>
      <c r="F175" s="226">
        <v>4</v>
      </c>
      <c r="G175" s="199">
        <f t="shared" si="73"/>
        <v>0</v>
      </c>
      <c r="H175" s="108"/>
      <c r="I175" s="108"/>
      <c r="J175" s="108"/>
      <c r="K175" s="226">
        <v>5</v>
      </c>
      <c r="L175" s="199">
        <f t="shared" si="74"/>
        <v>0</v>
      </c>
      <c r="M175" s="108"/>
      <c r="N175" s="108"/>
      <c r="O175" s="108"/>
      <c r="P175" s="226">
        <v>5</v>
      </c>
      <c r="Q175" s="199">
        <f t="shared" si="75"/>
        <v>0</v>
      </c>
      <c r="R175" s="108"/>
      <c r="S175" s="108"/>
      <c r="T175" s="108"/>
      <c r="U175" s="231">
        <v>4</v>
      </c>
      <c r="V175" s="199">
        <f t="shared" si="76"/>
        <v>0</v>
      </c>
      <c r="W175" s="108"/>
      <c r="X175" s="108"/>
      <c r="Y175" s="108"/>
      <c r="Z175" s="190"/>
      <c r="AA175" s="27"/>
      <c r="AB175" s="314" t="s">
        <v>337</v>
      </c>
    </row>
    <row r="176" spans="1:28" ht="51.75">
      <c r="A176" s="86"/>
      <c r="B176" s="83" t="s">
        <v>258</v>
      </c>
      <c r="C176" s="84" t="s">
        <v>162</v>
      </c>
      <c r="D176" s="85">
        <v>48</v>
      </c>
      <c r="E176" s="256">
        <f t="shared" si="44"/>
        <v>0</v>
      </c>
      <c r="F176" s="213">
        <v>6</v>
      </c>
      <c r="G176" s="199">
        <f t="shared" si="73"/>
        <v>0</v>
      </c>
      <c r="H176" s="87"/>
      <c r="I176" s="87"/>
      <c r="J176" s="87"/>
      <c r="K176" s="213">
        <v>12</v>
      </c>
      <c r="L176" s="199">
        <f t="shared" si="74"/>
        <v>0</v>
      </c>
      <c r="M176" s="87"/>
      <c r="N176" s="87"/>
      <c r="O176" s="87"/>
      <c r="P176" s="213">
        <v>18</v>
      </c>
      <c r="Q176" s="199">
        <f t="shared" si="75"/>
        <v>0</v>
      </c>
      <c r="R176" s="87"/>
      <c r="S176" s="87"/>
      <c r="T176" s="87"/>
      <c r="U176" s="221">
        <v>12</v>
      </c>
      <c r="V176" s="199">
        <f t="shared" si="76"/>
        <v>0</v>
      </c>
      <c r="W176" s="87"/>
      <c r="X176" s="87"/>
      <c r="Y176" s="87"/>
      <c r="Z176" s="190"/>
      <c r="AA176" s="27"/>
      <c r="AB176" s="314" t="s">
        <v>340</v>
      </c>
    </row>
    <row r="177" spans="1:28" ht="18.75">
      <c r="A177" s="86"/>
      <c r="B177" s="83" t="s">
        <v>124</v>
      </c>
      <c r="C177" s="84" t="s">
        <v>8</v>
      </c>
      <c r="D177" s="85">
        <v>400</v>
      </c>
      <c r="E177" s="256">
        <f t="shared" si="44"/>
        <v>0</v>
      </c>
      <c r="F177" s="213">
        <v>0</v>
      </c>
      <c r="G177" s="199">
        <v>0</v>
      </c>
      <c r="H177" s="87"/>
      <c r="I177" s="87"/>
      <c r="J177" s="87"/>
      <c r="K177" s="213">
        <v>100</v>
      </c>
      <c r="L177" s="199">
        <v>0</v>
      </c>
      <c r="M177" s="87"/>
      <c r="N177" s="87"/>
      <c r="O177" s="87"/>
      <c r="P177" s="213">
        <v>150</v>
      </c>
      <c r="Q177" s="199">
        <v>0</v>
      </c>
      <c r="R177" s="87"/>
      <c r="S177" s="87"/>
      <c r="T177" s="87"/>
      <c r="U177" s="221">
        <v>150</v>
      </c>
      <c r="V177" s="199">
        <v>0</v>
      </c>
      <c r="W177" s="87"/>
      <c r="X177" s="87"/>
      <c r="Y177" s="87"/>
      <c r="Z177" s="190"/>
      <c r="AA177" s="27"/>
      <c r="AB177" s="314" t="s">
        <v>338</v>
      </c>
    </row>
    <row r="178" spans="1:28" ht="34.5">
      <c r="A178" s="86"/>
      <c r="B178" s="83" t="s">
        <v>225</v>
      </c>
      <c r="C178" s="84" t="s">
        <v>162</v>
      </c>
      <c r="D178" s="85">
        <v>4</v>
      </c>
      <c r="E178" s="256">
        <f aca="true" t="shared" si="79" ref="E178:E203">SUM(G178,L178,Q178,V178)</f>
        <v>0</v>
      </c>
      <c r="F178" s="213">
        <v>1</v>
      </c>
      <c r="G178" s="199">
        <f t="shared" si="73"/>
        <v>0</v>
      </c>
      <c r="H178" s="87"/>
      <c r="I178" s="87"/>
      <c r="J178" s="87"/>
      <c r="K178" s="213">
        <v>1</v>
      </c>
      <c r="L178" s="199">
        <f t="shared" si="74"/>
        <v>0</v>
      </c>
      <c r="M178" s="87"/>
      <c r="N178" s="87"/>
      <c r="O178" s="87"/>
      <c r="P178" s="213">
        <v>1</v>
      </c>
      <c r="Q178" s="199">
        <f t="shared" si="75"/>
        <v>0</v>
      </c>
      <c r="R178" s="87"/>
      <c r="S178" s="87"/>
      <c r="T178" s="87"/>
      <c r="U178" s="221">
        <v>1</v>
      </c>
      <c r="V178" s="199">
        <f t="shared" si="76"/>
        <v>0</v>
      </c>
      <c r="W178" s="87"/>
      <c r="X178" s="87"/>
      <c r="Y178" s="87"/>
      <c r="Z178" s="190"/>
      <c r="AA178" s="27"/>
      <c r="AB178" s="314" t="s">
        <v>338</v>
      </c>
    </row>
    <row r="179" spans="1:28" ht="34.5">
      <c r="A179" s="79"/>
      <c r="B179" s="80" t="s">
        <v>127</v>
      </c>
      <c r="C179" s="104" t="s">
        <v>8</v>
      </c>
      <c r="D179" s="105">
        <v>130</v>
      </c>
      <c r="E179" s="256">
        <f t="shared" si="79"/>
        <v>0</v>
      </c>
      <c r="F179" s="217">
        <f>SUM(F180)</f>
        <v>3</v>
      </c>
      <c r="G179" s="212">
        <f>SUM(G180)</f>
        <v>0</v>
      </c>
      <c r="H179" s="267">
        <f>SUM(H180)</f>
        <v>0</v>
      </c>
      <c r="I179" s="267">
        <f>SUM(I180)</f>
        <v>0</v>
      </c>
      <c r="J179" s="267">
        <f>SUM(J180)</f>
        <v>0</v>
      </c>
      <c r="K179" s="217">
        <v>17</v>
      </c>
      <c r="L179" s="212">
        <f>SUM(L180)</f>
        <v>0</v>
      </c>
      <c r="M179" s="267">
        <f>SUM(M180)</f>
        <v>0</v>
      </c>
      <c r="N179" s="267">
        <f>SUM(N180)</f>
        <v>0</v>
      </c>
      <c r="O179" s="267">
        <f>SUM(O180)</f>
        <v>0</v>
      </c>
      <c r="P179" s="217">
        <v>55</v>
      </c>
      <c r="Q179" s="212">
        <f>SUM(Q180)</f>
        <v>0</v>
      </c>
      <c r="R179" s="267">
        <f>SUM(R180)</f>
        <v>0</v>
      </c>
      <c r="S179" s="267">
        <f>SUM(S180)</f>
        <v>0</v>
      </c>
      <c r="T179" s="267">
        <f>SUM(T180)</f>
        <v>0</v>
      </c>
      <c r="U179" s="225">
        <v>55</v>
      </c>
      <c r="V179" s="212">
        <f>SUM(V180)</f>
        <v>0</v>
      </c>
      <c r="W179" s="267">
        <f>SUM(W180)</f>
        <v>0</v>
      </c>
      <c r="X179" s="267">
        <f>SUM(X180)</f>
        <v>0</v>
      </c>
      <c r="Y179" s="267">
        <f>SUM(Y180)</f>
        <v>0</v>
      </c>
      <c r="Z179" s="190"/>
      <c r="AA179" s="27" t="s">
        <v>317</v>
      </c>
      <c r="AB179" s="314"/>
    </row>
    <row r="180" spans="1:28" ht="84.75" customHeight="1">
      <c r="A180" s="86"/>
      <c r="B180" s="119" t="s">
        <v>268</v>
      </c>
      <c r="C180" s="84" t="s">
        <v>8</v>
      </c>
      <c r="D180" s="85">
        <v>130</v>
      </c>
      <c r="E180" s="256">
        <f t="shared" si="79"/>
        <v>0</v>
      </c>
      <c r="F180" s="213">
        <v>3</v>
      </c>
      <c r="G180" s="199">
        <f>SUM(H180:J180)</f>
        <v>0</v>
      </c>
      <c r="H180" s="87"/>
      <c r="I180" s="87"/>
      <c r="J180" s="87"/>
      <c r="K180" s="213">
        <v>17</v>
      </c>
      <c r="L180" s="199">
        <f>SUM(M180:O180)</f>
        <v>0</v>
      </c>
      <c r="M180" s="87"/>
      <c r="N180" s="87"/>
      <c r="O180" s="87"/>
      <c r="P180" s="213">
        <v>55</v>
      </c>
      <c r="Q180" s="199">
        <f>SUM(R180:T180)</f>
        <v>0</v>
      </c>
      <c r="R180" s="87"/>
      <c r="S180" s="87"/>
      <c r="T180" s="87"/>
      <c r="U180" s="221">
        <v>55</v>
      </c>
      <c r="V180" s="199">
        <f>SUM(W180:Y180)</f>
        <v>0</v>
      </c>
      <c r="W180" s="87"/>
      <c r="X180" s="87"/>
      <c r="Y180" s="87"/>
      <c r="Z180" s="190"/>
      <c r="AA180" s="27"/>
      <c r="AB180" s="314" t="s">
        <v>340</v>
      </c>
    </row>
    <row r="181" spans="1:28" ht="34.5">
      <c r="A181" s="79"/>
      <c r="B181" s="80" t="s">
        <v>128</v>
      </c>
      <c r="C181" s="104" t="s">
        <v>162</v>
      </c>
      <c r="D181" s="105">
        <f>SUM(D182+D202+D203)</f>
        <v>39</v>
      </c>
      <c r="E181" s="256">
        <f t="shared" si="79"/>
        <v>3</v>
      </c>
      <c r="F181" s="217">
        <f aca="true" t="shared" si="80" ref="F181:L181">SUM(F182+F202+F203)</f>
        <v>3</v>
      </c>
      <c r="G181" s="212">
        <f t="shared" si="80"/>
        <v>0</v>
      </c>
      <c r="H181" s="267">
        <f t="shared" si="80"/>
        <v>0</v>
      </c>
      <c r="I181" s="267">
        <f t="shared" si="80"/>
        <v>0</v>
      </c>
      <c r="J181" s="267">
        <f t="shared" si="80"/>
        <v>0</v>
      </c>
      <c r="K181" s="217">
        <f t="shared" si="80"/>
        <v>13</v>
      </c>
      <c r="L181" s="212">
        <f t="shared" si="80"/>
        <v>1</v>
      </c>
      <c r="M181" s="267">
        <f aca="true" t="shared" si="81" ref="M181:Y181">SUM(M182+M202+M203)</f>
        <v>0</v>
      </c>
      <c r="N181" s="267">
        <f t="shared" si="81"/>
        <v>0</v>
      </c>
      <c r="O181" s="267">
        <f t="shared" si="81"/>
        <v>0</v>
      </c>
      <c r="P181" s="217">
        <f t="shared" si="81"/>
        <v>10</v>
      </c>
      <c r="Q181" s="212">
        <f t="shared" si="81"/>
        <v>1</v>
      </c>
      <c r="R181" s="267">
        <f t="shared" si="81"/>
        <v>0</v>
      </c>
      <c r="S181" s="267">
        <f t="shared" si="81"/>
        <v>0</v>
      </c>
      <c r="T181" s="267">
        <f t="shared" si="81"/>
        <v>0</v>
      </c>
      <c r="U181" s="225">
        <f t="shared" si="81"/>
        <v>13</v>
      </c>
      <c r="V181" s="212">
        <f t="shared" si="81"/>
        <v>1</v>
      </c>
      <c r="W181" s="267">
        <f t="shared" si="81"/>
        <v>0</v>
      </c>
      <c r="X181" s="267">
        <f t="shared" si="81"/>
        <v>0</v>
      </c>
      <c r="Y181" s="267">
        <f t="shared" si="81"/>
        <v>0</v>
      </c>
      <c r="Z181" s="190"/>
      <c r="AA181" s="27" t="s">
        <v>318</v>
      </c>
      <c r="AB181" s="314"/>
    </row>
    <row r="182" spans="1:28" ht="51.75">
      <c r="A182" s="79"/>
      <c r="B182" s="80" t="s">
        <v>251</v>
      </c>
      <c r="C182" s="104" t="s">
        <v>162</v>
      </c>
      <c r="D182" s="105">
        <f>SUM(D183+D187+D195)</f>
        <v>34</v>
      </c>
      <c r="E182" s="256">
        <f t="shared" si="79"/>
        <v>3</v>
      </c>
      <c r="F182" s="217">
        <f aca="true" t="shared" si="82" ref="F182:L182">SUM(F183+F187+F195)</f>
        <v>3</v>
      </c>
      <c r="G182" s="212">
        <f t="shared" si="82"/>
        <v>0</v>
      </c>
      <c r="H182" s="267">
        <f t="shared" si="82"/>
        <v>0</v>
      </c>
      <c r="I182" s="267">
        <f t="shared" si="82"/>
        <v>0</v>
      </c>
      <c r="J182" s="267">
        <f t="shared" si="82"/>
        <v>0</v>
      </c>
      <c r="K182" s="217">
        <f t="shared" si="82"/>
        <v>11</v>
      </c>
      <c r="L182" s="212">
        <f t="shared" si="82"/>
        <v>1</v>
      </c>
      <c r="M182" s="267">
        <f aca="true" t="shared" si="83" ref="M182:Y182">SUM(M183+M187+M195)</f>
        <v>0</v>
      </c>
      <c r="N182" s="267">
        <f t="shared" si="83"/>
        <v>0</v>
      </c>
      <c r="O182" s="267">
        <f t="shared" si="83"/>
        <v>0</v>
      </c>
      <c r="P182" s="217">
        <f t="shared" si="83"/>
        <v>8</v>
      </c>
      <c r="Q182" s="212">
        <f t="shared" si="83"/>
        <v>1</v>
      </c>
      <c r="R182" s="267">
        <f t="shared" si="83"/>
        <v>0</v>
      </c>
      <c r="S182" s="267">
        <f t="shared" si="83"/>
        <v>0</v>
      </c>
      <c r="T182" s="267">
        <f t="shared" si="83"/>
        <v>0</v>
      </c>
      <c r="U182" s="225">
        <f t="shared" si="83"/>
        <v>12</v>
      </c>
      <c r="V182" s="212">
        <f t="shared" si="83"/>
        <v>1</v>
      </c>
      <c r="W182" s="267">
        <f t="shared" si="83"/>
        <v>0</v>
      </c>
      <c r="X182" s="267">
        <f t="shared" si="83"/>
        <v>0</v>
      </c>
      <c r="Y182" s="267">
        <f t="shared" si="83"/>
        <v>0</v>
      </c>
      <c r="Z182" s="190"/>
      <c r="AA182" s="27" t="s">
        <v>371</v>
      </c>
      <c r="AB182" s="314"/>
    </row>
    <row r="183" spans="1:28" ht="18.75">
      <c r="A183" s="79"/>
      <c r="B183" s="103" t="s">
        <v>203</v>
      </c>
      <c r="C183" s="104" t="s">
        <v>162</v>
      </c>
      <c r="D183" s="105">
        <v>3</v>
      </c>
      <c r="E183" s="256">
        <f t="shared" si="79"/>
        <v>3</v>
      </c>
      <c r="F183" s="217">
        <f>SUM(E184:E186)</f>
        <v>0</v>
      </c>
      <c r="G183" s="212">
        <f>SUM(F184:F186)</f>
        <v>0</v>
      </c>
      <c r="H183" s="267">
        <f>SUM(G184:G186)</f>
        <v>0</v>
      </c>
      <c r="I183" s="267">
        <f>SUM(H184:H186)</f>
        <v>0</v>
      </c>
      <c r="J183" s="267">
        <f>SUM(I184:I186)</f>
        <v>0</v>
      </c>
      <c r="K183" s="217">
        <v>1</v>
      </c>
      <c r="L183" s="212">
        <f>SUM(K184:K186)</f>
        <v>1</v>
      </c>
      <c r="M183" s="267">
        <f>SUM(L184:L186)</f>
        <v>0</v>
      </c>
      <c r="N183" s="267">
        <f>SUM(M184:M186)</f>
        <v>0</v>
      </c>
      <c r="O183" s="267">
        <f>SUM(N184:N186)</f>
        <v>0</v>
      </c>
      <c r="P183" s="217">
        <v>1</v>
      </c>
      <c r="Q183" s="212">
        <f>SUM(P184:P186)</f>
        <v>1</v>
      </c>
      <c r="R183" s="267">
        <f>SUM(Q184:Q186)</f>
        <v>0</v>
      </c>
      <c r="S183" s="267">
        <f>SUM(R184:R186)</f>
        <v>0</v>
      </c>
      <c r="T183" s="267">
        <f>SUM(S184:S186)</f>
        <v>0</v>
      </c>
      <c r="U183" s="225">
        <v>1</v>
      </c>
      <c r="V183" s="212">
        <f>SUM(U184:U186)</f>
        <v>1</v>
      </c>
      <c r="W183" s="267">
        <f>SUM(V184:V186)</f>
        <v>0</v>
      </c>
      <c r="X183" s="267">
        <f>SUM(W184:W186)</f>
        <v>0</v>
      </c>
      <c r="Y183" s="267">
        <f>SUM(X184:X186)</f>
        <v>0</v>
      </c>
      <c r="Z183" s="190"/>
      <c r="AA183" s="27" t="s">
        <v>319</v>
      </c>
      <c r="AB183" s="314"/>
    </row>
    <row r="184" spans="1:29" ht="34.5">
      <c r="A184" s="86"/>
      <c r="B184" s="83" t="s">
        <v>129</v>
      </c>
      <c r="C184" s="84" t="s">
        <v>162</v>
      </c>
      <c r="D184" s="85">
        <v>1</v>
      </c>
      <c r="E184" s="256">
        <f t="shared" si="79"/>
        <v>0</v>
      </c>
      <c r="F184" s="213">
        <v>0</v>
      </c>
      <c r="G184" s="199">
        <f>SUM(H184:J184)</f>
        <v>0</v>
      </c>
      <c r="H184" s="87"/>
      <c r="I184" s="87"/>
      <c r="J184" s="87"/>
      <c r="K184" s="213">
        <v>1</v>
      </c>
      <c r="L184" s="199">
        <f>SUM(M184:O184)</f>
        <v>0</v>
      </c>
      <c r="M184" s="87"/>
      <c r="N184" s="87"/>
      <c r="O184" s="87"/>
      <c r="P184" s="213">
        <v>0</v>
      </c>
      <c r="Q184" s="199">
        <f>SUM(R184:T184)</f>
        <v>0</v>
      </c>
      <c r="R184" s="87"/>
      <c r="S184" s="87"/>
      <c r="T184" s="87"/>
      <c r="U184" s="221">
        <v>0</v>
      </c>
      <c r="V184" s="199">
        <f>SUM(W184:Y184)</f>
        <v>0</v>
      </c>
      <c r="W184" s="87"/>
      <c r="X184" s="87"/>
      <c r="Y184" s="87"/>
      <c r="Z184" s="190"/>
      <c r="AA184" s="27"/>
      <c r="AB184" s="314" t="s">
        <v>330</v>
      </c>
      <c r="AC184" s="3" t="s">
        <v>345</v>
      </c>
    </row>
    <row r="185" spans="1:28" ht="44.25" customHeight="1">
      <c r="A185" s="86"/>
      <c r="B185" s="83" t="s">
        <v>204</v>
      </c>
      <c r="C185" s="84" t="s">
        <v>162</v>
      </c>
      <c r="D185" s="85">
        <v>1</v>
      </c>
      <c r="E185" s="256">
        <f t="shared" si="79"/>
        <v>0</v>
      </c>
      <c r="F185" s="213">
        <v>0</v>
      </c>
      <c r="G185" s="199">
        <f>SUM(H185:J185)</f>
        <v>0</v>
      </c>
      <c r="H185" s="87"/>
      <c r="I185" s="87"/>
      <c r="J185" s="87"/>
      <c r="K185" s="213">
        <v>0</v>
      </c>
      <c r="L185" s="199">
        <f>SUM(M185:O185)</f>
        <v>0</v>
      </c>
      <c r="M185" s="87"/>
      <c r="N185" s="87"/>
      <c r="O185" s="87"/>
      <c r="P185" s="213">
        <v>1</v>
      </c>
      <c r="Q185" s="199">
        <f>SUM(R185:T185)</f>
        <v>0</v>
      </c>
      <c r="R185" s="87"/>
      <c r="S185" s="87"/>
      <c r="T185" s="87"/>
      <c r="U185" s="221">
        <v>0</v>
      </c>
      <c r="V185" s="199">
        <f>SUM(W185:Y185)</f>
        <v>0</v>
      </c>
      <c r="W185" s="87"/>
      <c r="X185" s="87"/>
      <c r="Y185" s="87"/>
      <c r="Z185" s="190"/>
      <c r="AA185" s="27"/>
      <c r="AB185" s="314" t="s">
        <v>339</v>
      </c>
    </row>
    <row r="186" spans="1:28" ht="34.5">
      <c r="A186" s="115"/>
      <c r="B186" s="94" t="s">
        <v>205</v>
      </c>
      <c r="C186" s="131" t="s">
        <v>162</v>
      </c>
      <c r="D186" s="96">
        <v>1</v>
      </c>
      <c r="E186" s="256">
        <f t="shared" si="79"/>
        <v>0</v>
      </c>
      <c r="F186" s="236">
        <v>0</v>
      </c>
      <c r="G186" s="199">
        <f>SUM(H186:J186)</f>
        <v>0</v>
      </c>
      <c r="H186" s="132"/>
      <c r="I186" s="132"/>
      <c r="J186" s="132"/>
      <c r="K186" s="236">
        <v>0</v>
      </c>
      <c r="L186" s="199">
        <f>SUM(M186:O186)</f>
        <v>0</v>
      </c>
      <c r="M186" s="132"/>
      <c r="N186" s="132"/>
      <c r="O186" s="132"/>
      <c r="P186" s="236">
        <v>0</v>
      </c>
      <c r="Q186" s="199">
        <f>SUM(R186:T186)</f>
        <v>0</v>
      </c>
      <c r="R186" s="132"/>
      <c r="S186" s="132"/>
      <c r="T186" s="132"/>
      <c r="U186" s="238">
        <v>1</v>
      </c>
      <c r="V186" s="199">
        <f>SUM(W186:Y186)</f>
        <v>0</v>
      </c>
      <c r="W186" s="132"/>
      <c r="X186" s="132"/>
      <c r="Y186" s="132"/>
      <c r="Z186" s="190"/>
      <c r="AA186" s="27"/>
      <c r="AB186" s="314" t="s">
        <v>344</v>
      </c>
    </row>
    <row r="187" spans="1:28" ht="34.5">
      <c r="A187" s="97"/>
      <c r="B187" s="116" t="s">
        <v>130</v>
      </c>
      <c r="C187" s="117" t="s">
        <v>162</v>
      </c>
      <c r="D187" s="118">
        <f>SUM(D188:D194)</f>
        <v>17</v>
      </c>
      <c r="E187" s="256">
        <f t="shared" si="79"/>
        <v>0</v>
      </c>
      <c r="F187" s="230">
        <f aca="true" t="shared" si="84" ref="F187:L187">SUM(F188:F194)</f>
        <v>1</v>
      </c>
      <c r="G187" s="216">
        <f t="shared" si="84"/>
        <v>0</v>
      </c>
      <c r="H187" s="269">
        <f t="shared" si="84"/>
        <v>0</v>
      </c>
      <c r="I187" s="269">
        <f t="shared" si="84"/>
        <v>0</v>
      </c>
      <c r="J187" s="269">
        <f t="shared" si="84"/>
        <v>0</v>
      </c>
      <c r="K187" s="230">
        <f t="shared" si="84"/>
        <v>5</v>
      </c>
      <c r="L187" s="216">
        <f t="shared" si="84"/>
        <v>0</v>
      </c>
      <c r="M187" s="118"/>
      <c r="N187" s="118"/>
      <c r="O187" s="118"/>
      <c r="P187" s="230">
        <f>SUM(P188:P194)</f>
        <v>5</v>
      </c>
      <c r="Q187" s="216">
        <f>SUM(Q188:Q194)</f>
        <v>0</v>
      </c>
      <c r="R187" s="118"/>
      <c r="S187" s="118"/>
      <c r="T187" s="118"/>
      <c r="U187" s="233">
        <f>SUM(U188:U194)</f>
        <v>6</v>
      </c>
      <c r="V187" s="216">
        <f>SUM(V188:V194)</f>
        <v>0</v>
      </c>
      <c r="W187" s="118"/>
      <c r="X187" s="118"/>
      <c r="Y187" s="118"/>
      <c r="Z187" s="190"/>
      <c r="AA187" s="27" t="s">
        <v>320</v>
      </c>
      <c r="AB187" s="314"/>
    </row>
    <row r="188" spans="1:29" ht="34.5">
      <c r="A188" s="86"/>
      <c r="B188" s="83" t="s">
        <v>131</v>
      </c>
      <c r="C188" s="84" t="s">
        <v>162</v>
      </c>
      <c r="D188" s="85">
        <v>2</v>
      </c>
      <c r="E188" s="256">
        <f t="shared" si="79"/>
        <v>0</v>
      </c>
      <c r="F188" s="213">
        <v>0</v>
      </c>
      <c r="G188" s="199">
        <f aca="true" t="shared" si="85" ref="G188:G194">SUM(H188:J188)</f>
        <v>0</v>
      </c>
      <c r="H188" s="87"/>
      <c r="I188" s="87"/>
      <c r="J188" s="87"/>
      <c r="K188" s="213">
        <v>1</v>
      </c>
      <c r="L188" s="199">
        <f aca="true" t="shared" si="86" ref="L188:L194">SUM(M188:O188)</f>
        <v>0</v>
      </c>
      <c r="M188" s="87"/>
      <c r="N188" s="87"/>
      <c r="O188" s="87"/>
      <c r="P188" s="213">
        <v>0</v>
      </c>
      <c r="Q188" s="199">
        <f aca="true" t="shared" si="87" ref="Q188:Q194">SUM(R188:T188)</f>
        <v>0</v>
      </c>
      <c r="R188" s="87"/>
      <c r="S188" s="87"/>
      <c r="T188" s="87"/>
      <c r="U188" s="221">
        <v>1</v>
      </c>
      <c r="V188" s="199">
        <f aca="true" t="shared" si="88" ref="V188:V194">SUM(W188:Y188)</f>
        <v>0</v>
      </c>
      <c r="W188" s="87"/>
      <c r="X188" s="87"/>
      <c r="Y188" s="87"/>
      <c r="Z188" s="190"/>
      <c r="AA188" s="27"/>
      <c r="AB188" s="314" t="s">
        <v>330</v>
      </c>
      <c r="AC188" s="3" t="s">
        <v>341</v>
      </c>
    </row>
    <row r="189" spans="1:28" ht="18.75">
      <c r="A189" s="86"/>
      <c r="B189" s="83" t="s">
        <v>265</v>
      </c>
      <c r="C189" s="84" t="s">
        <v>162</v>
      </c>
      <c r="D189" s="85">
        <v>3</v>
      </c>
      <c r="E189" s="256">
        <f t="shared" si="79"/>
        <v>0</v>
      </c>
      <c r="F189" s="213">
        <v>1</v>
      </c>
      <c r="G189" s="199">
        <f t="shared" si="85"/>
        <v>0</v>
      </c>
      <c r="H189" s="87"/>
      <c r="I189" s="87"/>
      <c r="J189" s="87"/>
      <c r="K189" s="213">
        <v>0</v>
      </c>
      <c r="L189" s="199">
        <f t="shared" si="86"/>
        <v>0</v>
      </c>
      <c r="M189" s="87"/>
      <c r="N189" s="87"/>
      <c r="O189" s="87"/>
      <c r="P189" s="213">
        <v>1</v>
      </c>
      <c r="Q189" s="199">
        <f t="shared" si="87"/>
        <v>0</v>
      </c>
      <c r="R189" s="87"/>
      <c r="S189" s="87"/>
      <c r="T189" s="87"/>
      <c r="U189" s="221">
        <v>1</v>
      </c>
      <c r="V189" s="199">
        <f t="shared" si="88"/>
        <v>0</v>
      </c>
      <c r="W189" s="87"/>
      <c r="X189" s="87"/>
      <c r="Y189" s="87"/>
      <c r="Z189" s="190"/>
      <c r="AA189" s="27"/>
      <c r="AB189" s="314" t="s">
        <v>334</v>
      </c>
    </row>
    <row r="190" spans="1:28" ht="34.5">
      <c r="A190" s="86"/>
      <c r="B190" s="121" t="s">
        <v>132</v>
      </c>
      <c r="C190" s="122" t="s">
        <v>162</v>
      </c>
      <c r="D190" s="85">
        <v>3</v>
      </c>
      <c r="E190" s="256">
        <f t="shared" si="79"/>
        <v>0</v>
      </c>
      <c r="F190" s="213">
        <v>0</v>
      </c>
      <c r="G190" s="199">
        <f t="shared" si="85"/>
        <v>0</v>
      </c>
      <c r="H190" s="87"/>
      <c r="I190" s="87"/>
      <c r="J190" s="87"/>
      <c r="K190" s="213">
        <v>1</v>
      </c>
      <c r="L190" s="199">
        <f t="shared" si="86"/>
        <v>0</v>
      </c>
      <c r="M190" s="87"/>
      <c r="N190" s="87"/>
      <c r="O190" s="87"/>
      <c r="P190" s="213">
        <v>1</v>
      </c>
      <c r="Q190" s="199">
        <f t="shared" si="87"/>
        <v>0</v>
      </c>
      <c r="R190" s="87"/>
      <c r="S190" s="87"/>
      <c r="T190" s="87"/>
      <c r="U190" s="221">
        <v>1</v>
      </c>
      <c r="V190" s="199">
        <f t="shared" si="88"/>
        <v>0</v>
      </c>
      <c r="W190" s="87"/>
      <c r="X190" s="87"/>
      <c r="Y190" s="87"/>
      <c r="Z190" s="190"/>
      <c r="AA190" s="27"/>
      <c r="AB190" s="314" t="s">
        <v>339</v>
      </c>
    </row>
    <row r="191" spans="1:28" ht="18.75">
      <c r="A191" s="86"/>
      <c r="B191" s="83" t="s">
        <v>133</v>
      </c>
      <c r="C191" s="84" t="s">
        <v>162</v>
      </c>
      <c r="D191" s="85">
        <v>3</v>
      </c>
      <c r="E191" s="256">
        <f t="shared" si="79"/>
        <v>0</v>
      </c>
      <c r="F191" s="213">
        <v>0</v>
      </c>
      <c r="G191" s="199">
        <f t="shared" si="85"/>
        <v>0</v>
      </c>
      <c r="H191" s="87"/>
      <c r="I191" s="87"/>
      <c r="J191" s="87"/>
      <c r="K191" s="213">
        <v>1</v>
      </c>
      <c r="L191" s="199">
        <f t="shared" si="86"/>
        <v>0</v>
      </c>
      <c r="M191" s="87"/>
      <c r="N191" s="87"/>
      <c r="O191" s="87"/>
      <c r="P191" s="213">
        <v>1</v>
      </c>
      <c r="Q191" s="199">
        <f t="shared" si="87"/>
        <v>0</v>
      </c>
      <c r="R191" s="87"/>
      <c r="S191" s="87"/>
      <c r="T191" s="87"/>
      <c r="U191" s="221">
        <v>1</v>
      </c>
      <c r="V191" s="199">
        <f t="shared" si="88"/>
        <v>0</v>
      </c>
      <c r="W191" s="87"/>
      <c r="X191" s="87"/>
      <c r="Y191" s="87"/>
      <c r="Z191" s="190"/>
      <c r="AA191" s="27"/>
      <c r="AB191" s="314" t="s">
        <v>340</v>
      </c>
    </row>
    <row r="192" spans="1:28" ht="18.75">
      <c r="A192" s="86"/>
      <c r="B192" s="83" t="s">
        <v>226</v>
      </c>
      <c r="C192" s="84" t="s">
        <v>162</v>
      </c>
      <c r="D192" s="85">
        <v>2</v>
      </c>
      <c r="E192" s="256">
        <f t="shared" si="79"/>
        <v>0</v>
      </c>
      <c r="F192" s="213">
        <v>0</v>
      </c>
      <c r="G192" s="199">
        <f t="shared" si="85"/>
        <v>0</v>
      </c>
      <c r="H192" s="87"/>
      <c r="I192" s="87"/>
      <c r="J192" s="87"/>
      <c r="K192" s="213">
        <v>1</v>
      </c>
      <c r="L192" s="199">
        <f t="shared" si="86"/>
        <v>0</v>
      </c>
      <c r="M192" s="87"/>
      <c r="N192" s="87"/>
      <c r="O192" s="87"/>
      <c r="P192" s="213">
        <v>0</v>
      </c>
      <c r="Q192" s="199">
        <f t="shared" si="87"/>
        <v>0</v>
      </c>
      <c r="R192" s="87"/>
      <c r="S192" s="87"/>
      <c r="T192" s="87"/>
      <c r="U192" s="221">
        <v>1</v>
      </c>
      <c r="V192" s="199">
        <f t="shared" si="88"/>
        <v>0</v>
      </c>
      <c r="W192" s="87"/>
      <c r="X192" s="87"/>
      <c r="Y192" s="87"/>
      <c r="Z192" s="190"/>
      <c r="AA192" s="27"/>
      <c r="AB192" s="314" t="s">
        <v>336</v>
      </c>
    </row>
    <row r="193" spans="1:28" ht="18.75">
      <c r="A193" s="86"/>
      <c r="B193" s="83" t="s">
        <v>134</v>
      </c>
      <c r="C193" s="84" t="s">
        <v>162</v>
      </c>
      <c r="D193" s="85">
        <v>2</v>
      </c>
      <c r="E193" s="256">
        <f t="shared" si="79"/>
        <v>0</v>
      </c>
      <c r="F193" s="213">
        <v>0</v>
      </c>
      <c r="G193" s="199">
        <f t="shared" si="85"/>
        <v>0</v>
      </c>
      <c r="H193" s="87"/>
      <c r="I193" s="87"/>
      <c r="J193" s="87"/>
      <c r="K193" s="213">
        <v>1</v>
      </c>
      <c r="L193" s="199">
        <f t="shared" si="86"/>
        <v>0</v>
      </c>
      <c r="M193" s="87"/>
      <c r="N193" s="87"/>
      <c r="O193" s="87"/>
      <c r="P193" s="213">
        <v>1</v>
      </c>
      <c r="Q193" s="199">
        <f t="shared" si="87"/>
        <v>0</v>
      </c>
      <c r="R193" s="87"/>
      <c r="S193" s="87"/>
      <c r="T193" s="87"/>
      <c r="U193" s="221">
        <v>0</v>
      </c>
      <c r="V193" s="199">
        <f t="shared" si="88"/>
        <v>0</v>
      </c>
      <c r="W193" s="87"/>
      <c r="X193" s="87"/>
      <c r="Y193" s="87"/>
      <c r="Z193" s="190"/>
      <c r="AA193" s="27"/>
      <c r="AB193" s="314" t="s">
        <v>337</v>
      </c>
    </row>
    <row r="194" spans="1:28" ht="23.25" customHeight="1">
      <c r="A194" s="86"/>
      <c r="B194" s="83" t="s">
        <v>135</v>
      </c>
      <c r="C194" s="84" t="s">
        <v>162</v>
      </c>
      <c r="D194" s="85">
        <v>2</v>
      </c>
      <c r="E194" s="256">
        <f t="shared" si="79"/>
        <v>0</v>
      </c>
      <c r="F194" s="213">
        <v>0</v>
      </c>
      <c r="G194" s="199">
        <f t="shared" si="85"/>
        <v>0</v>
      </c>
      <c r="H194" s="87"/>
      <c r="I194" s="87"/>
      <c r="J194" s="87"/>
      <c r="K194" s="213">
        <v>0</v>
      </c>
      <c r="L194" s="199">
        <f t="shared" si="86"/>
        <v>0</v>
      </c>
      <c r="M194" s="87"/>
      <c r="N194" s="87"/>
      <c r="O194" s="87"/>
      <c r="P194" s="213">
        <v>1</v>
      </c>
      <c r="Q194" s="199">
        <f t="shared" si="87"/>
        <v>0</v>
      </c>
      <c r="R194" s="87"/>
      <c r="S194" s="87"/>
      <c r="T194" s="87"/>
      <c r="U194" s="221">
        <v>1</v>
      </c>
      <c r="V194" s="199">
        <f t="shared" si="88"/>
        <v>0</v>
      </c>
      <c r="W194" s="87"/>
      <c r="X194" s="87"/>
      <c r="Y194" s="87"/>
      <c r="Z194" s="190"/>
      <c r="AA194" s="27"/>
      <c r="AB194" s="314" t="s">
        <v>344</v>
      </c>
    </row>
    <row r="195" spans="1:28" ht="34.5">
      <c r="A195" s="79"/>
      <c r="B195" s="103" t="s">
        <v>136</v>
      </c>
      <c r="C195" s="104" t="s">
        <v>162</v>
      </c>
      <c r="D195" s="105">
        <f>SUM(D196:D201)</f>
        <v>14</v>
      </c>
      <c r="E195" s="256">
        <f t="shared" si="79"/>
        <v>0</v>
      </c>
      <c r="F195" s="217">
        <f aca="true" t="shared" si="89" ref="F195:L195">SUM(F196:F201)</f>
        <v>2</v>
      </c>
      <c r="G195" s="212">
        <f t="shared" si="89"/>
        <v>0</v>
      </c>
      <c r="H195" s="267">
        <f t="shared" si="89"/>
        <v>0</v>
      </c>
      <c r="I195" s="267">
        <f t="shared" si="89"/>
        <v>0</v>
      </c>
      <c r="J195" s="267">
        <f t="shared" si="89"/>
        <v>0</v>
      </c>
      <c r="K195" s="217">
        <f t="shared" si="89"/>
        <v>5</v>
      </c>
      <c r="L195" s="212">
        <f t="shared" si="89"/>
        <v>0</v>
      </c>
      <c r="M195" s="267">
        <f aca="true" t="shared" si="90" ref="M195:Y195">SUM(M196:M201)</f>
        <v>0</v>
      </c>
      <c r="N195" s="267">
        <f t="shared" si="90"/>
        <v>0</v>
      </c>
      <c r="O195" s="267">
        <f t="shared" si="90"/>
        <v>0</v>
      </c>
      <c r="P195" s="217">
        <f t="shared" si="90"/>
        <v>2</v>
      </c>
      <c r="Q195" s="212">
        <f t="shared" si="90"/>
        <v>0</v>
      </c>
      <c r="R195" s="267">
        <f t="shared" si="90"/>
        <v>0</v>
      </c>
      <c r="S195" s="267">
        <f t="shared" si="90"/>
        <v>0</v>
      </c>
      <c r="T195" s="267">
        <f t="shared" si="90"/>
        <v>0</v>
      </c>
      <c r="U195" s="225">
        <f t="shared" si="90"/>
        <v>5</v>
      </c>
      <c r="V195" s="212">
        <f t="shared" si="90"/>
        <v>0</v>
      </c>
      <c r="W195" s="267">
        <f t="shared" si="90"/>
        <v>0</v>
      </c>
      <c r="X195" s="267">
        <f t="shared" si="90"/>
        <v>0</v>
      </c>
      <c r="Y195" s="267">
        <f t="shared" si="90"/>
        <v>0</v>
      </c>
      <c r="Z195" s="190"/>
      <c r="AA195" s="27" t="s">
        <v>321</v>
      </c>
      <c r="AB195" s="314"/>
    </row>
    <row r="196" spans="1:29" ht="34.5">
      <c r="A196" s="86"/>
      <c r="B196" s="83" t="s">
        <v>137</v>
      </c>
      <c r="C196" s="84" t="s">
        <v>162</v>
      </c>
      <c r="D196" s="85">
        <v>3</v>
      </c>
      <c r="E196" s="256">
        <f t="shared" si="79"/>
        <v>0</v>
      </c>
      <c r="F196" s="213">
        <v>1</v>
      </c>
      <c r="G196" s="199">
        <f aca="true" t="shared" si="91" ref="G196:G203">SUM(H196:J196)</f>
        <v>0</v>
      </c>
      <c r="H196" s="87"/>
      <c r="I196" s="87"/>
      <c r="J196" s="87"/>
      <c r="K196" s="213">
        <v>1</v>
      </c>
      <c r="L196" s="199">
        <f aca="true" t="shared" si="92" ref="L196:L203">SUM(M196:O196)</f>
        <v>0</v>
      </c>
      <c r="M196" s="87"/>
      <c r="N196" s="87"/>
      <c r="O196" s="87"/>
      <c r="P196" s="213">
        <v>0</v>
      </c>
      <c r="Q196" s="199">
        <f aca="true" t="shared" si="93" ref="Q196:Q203">SUM(R196:T196)</f>
        <v>0</v>
      </c>
      <c r="R196" s="87"/>
      <c r="S196" s="87"/>
      <c r="T196" s="87"/>
      <c r="U196" s="221">
        <v>1</v>
      </c>
      <c r="V196" s="199">
        <f aca="true" t="shared" si="94" ref="V196:V203">SUM(W196:Y196)</f>
        <v>0</v>
      </c>
      <c r="W196" s="87"/>
      <c r="X196" s="87"/>
      <c r="Y196" s="87"/>
      <c r="Z196" s="190"/>
      <c r="AA196" s="27"/>
      <c r="AB196" s="314" t="s">
        <v>330</v>
      </c>
      <c r="AC196" s="3" t="s">
        <v>341</v>
      </c>
    </row>
    <row r="197" spans="1:28" ht="18.75">
      <c r="A197" s="86"/>
      <c r="B197" s="83" t="s">
        <v>138</v>
      </c>
      <c r="C197" s="84" t="s">
        <v>162</v>
      </c>
      <c r="D197" s="85">
        <v>2</v>
      </c>
      <c r="E197" s="256">
        <f t="shared" si="79"/>
        <v>0</v>
      </c>
      <c r="F197" s="213">
        <v>0</v>
      </c>
      <c r="G197" s="199">
        <f t="shared" si="91"/>
        <v>0</v>
      </c>
      <c r="H197" s="87"/>
      <c r="I197" s="87"/>
      <c r="J197" s="87"/>
      <c r="K197" s="213">
        <v>1</v>
      </c>
      <c r="L197" s="199">
        <f t="shared" si="92"/>
        <v>0</v>
      </c>
      <c r="M197" s="87"/>
      <c r="N197" s="87"/>
      <c r="O197" s="87"/>
      <c r="P197" s="213">
        <v>0</v>
      </c>
      <c r="Q197" s="199">
        <f t="shared" si="93"/>
        <v>0</v>
      </c>
      <c r="R197" s="87"/>
      <c r="S197" s="87"/>
      <c r="T197" s="87"/>
      <c r="U197" s="221">
        <v>1</v>
      </c>
      <c r="V197" s="199">
        <f t="shared" si="94"/>
        <v>0</v>
      </c>
      <c r="W197" s="87"/>
      <c r="X197" s="87"/>
      <c r="Y197" s="87"/>
      <c r="Z197" s="190"/>
      <c r="AA197" s="27"/>
      <c r="AB197" s="314" t="s">
        <v>340</v>
      </c>
    </row>
    <row r="198" spans="1:28" ht="18.75">
      <c r="A198" s="86"/>
      <c r="B198" s="83" t="s">
        <v>227</v>
      </c>
      <c r="C198" s="84" t="s">
        <v>162</v>
      </c>
      <c r="D198" s="85">
        <v>2</v>
      </c>
      <c r="E198" s="256">
        <f t="shared" si="79"/>
        <v>0</v>
      </c>
      <c r="F198" s="213">
        <v>0</v>
      </c>
      <c r="G198" s="199">
        <f t="shared" si="91"/>
        <v>0</v>
      </c>
      <c r="H198" s="87"/>
      <c r="I198" s="87"/>
      <c r="J198" s="87"/>
      <c r="K198" s="213">
        <v>1</v>
      </c>
      <c r="L198" s="199">
        <f t="shared" si="92"/>
        <v>0</v>
      </c>
      <c r="M198" s="87"/>
      <c r="N198" s="87"/>
      <c r="O198" s="87"/>
      <c r="P198" s="213">
        <v>0</v>
      </c>
      <c r="Q198" s="199">
        <f t="shared" si="93"/>
        <v>0</v>
      </c>
      <c r="R198" s="87"/>
      <c r="S198" s="87"/>
      <c r="T198" s="87"/>
      <c r="U198" s="221">
        <v>1</v>
      </c>
      <c r="V198" s="199">
        <f t="shared" si="94"/>
        <v>0</v>
      </c>
      <c r="W198" s="87"/>
      <c r="X198" s="87"/>
      <c r="Y198" s="87"/>
      <c r="Z198" s="190"/>
      <c r="AA198" s="27"/>
      <c r="AB198" s="314" t="s">
        <v>336</v>
      </c>
    </row>
    <row r="199" spans="1:28" ht="18.75">
      <c r="A199" s="86"/>
      <c r="B199" s="83" t="s">
        <v>139</v>
      </c>
      <c r="C199" s="84" t="s">
        <v>162</v>
      </c>
      <c r="D199" s="85">
        <v>2</v>
      </c>
      <c r="E199" s="256">
        <f t="shared" si="79"/>
        <v>0</v>
      </c>
      <c r="F199" s="213">
        <v>0</v>
      </c>
      <c r="G199" s="199">
        <f t="shared" si="91"/>
        <v>0</v>
      </c>
      <c r="H199" s="87"/>
      <c r="I199" s="87"/>
      <c r="J199" s="87"/>
      <c r="K199" s="213">
        <v>0</v>
      </c>
      <c r="L199" s="199">
        <f t="shared" si="92"/>
        <v>0</v>
      </c>
      <c r="M199" s="87"/>
      <c r="N199" s="87"/>
      <c r="O199" s="87"/>
      <c r="P199" s="213">
        <v>1</v>
      </c>
      <c r="Q199" s="199">
        <f t="shared" si="93"/>
        <v>0</v>
      </c>
      <c r="R199" s="87"/>
      <c r="S199" s="87"/>
      <c r="T199" s="87"/>
      <c r="U199" s="221">
        <v>1</v>
      </c>
      <c r="V199" s="199">
        <f t="shared" si="94"/>
        <v>0</v>
      </c>
      <c r="W199" s="87"/>
      <c r="X199" s="87"/>
      <c r="Y199" s="87"/>
      <c r="Z199" s="190"/>
      <c r="AA199" s="27"/>
      <c r="AB199" s="314" t="s">
        <v>344</v>
      </c>
    </row>
    <row r="200" spans="1:29" ht="18.75">
      <c r="A200" s="86"/>
      <c r="B200" s="83" t="s">
        <v>140</v>
      </c>
      <c r="C200" s="84" t="s">
        <v>162</v>
      </c>
      <c r="D200" s="85">
        <v>3</v>
      </c>
      <c r="E200" s="256">
        <f t="shared" si="79"/>
        <v>0</v>
      </c>
      <c r="F200" s="213">
        <v>1</v>
      </c>
      <c r="G200" s="199">
        <f t="shared" si="91"/>
        <v>0</v>
      </c>
      <c r="H200" s="87"/>
      <c r="I200" s="87"/>
      <c r="J200" s="87"/>
      <c r="K200" s="213">
        <v>1</v>
      </c>
      <c r="L200" s="199">
        <f t="shared" si="92"/>
        <v>0</v>
      </c>
      <c r="M200" s="87"/>
      <c r="N200" s="87"/>
      <c r="O200" s="87"/>
      <c r="P200" s="213">
        <v>0</v>
      </c>
      <c r="Q200" s="199">
        <f t="shared" si="93"/>
        <v>0</v>
      </c>
      <c r="R200" s="87"/>
      <c r="S200" s="87"/>
      <c r="T200" s="87"/>
      <c r="U200" s="221">
        <v>1</v>
      </c>
      <c r="V200" s="199">
        <f t="shared" si="94"/>
        <v>0</v>
      </c>
      <c r="W200" s="87"/>
      <c r="X200" s="87"/>
      <c r="Y200" s="87"/>
      <c r="Z200" s="190"/>
      <c r="AA200" s="27"/>
      <c r="AB200" s="314" t="s">
        <v>330</v>
      </c>
      <c r="AC200" s="3" t="s">
        <v>343</v>
      </c>
    </row>
    <row r="201" spans="1:29" ht="34.5">
      <c r="A201" s="86"/>
      <c r="B201" s="83" t="s">
        <v>141</v>
      </c>
      <c r="C201" s="84" t="s">
        <v>162</v>
      </c>
      <c r="D201" s="85">
        <v>2</v>
      </c>
      <c r="E201" s="256">
        <f t="shared" si="79"/>
        <v>0</v>
      </c>
      <c r="F201" s="213">
        <v>0</v>
      </c>
      <c r="G201" s="199">
        <f t="shared" si="91"/>
        <v>0</v>
      </c>
      <c r="H201" s="87"/>
      <c r="I201" s="87"/>
      <c r="J201" s="87"/>
      <c r="K201" s="213">
        <v>1</v>
      </c>
      <c r="L201" s="199">
        <f t="shared" si="92"/>
        <v>0</v>
      </c>
      <c r="M201" s="87"/>
      <c r="N201" s="87"/>
      <c r="O201" s="87"/>
      <c r="P201" s="213">
        <v>1</v>
      </c>
      <c r="Q201" s="199">
        <f t="shared" si="93"/>
        <v>0</v>
      </c>
      <c r="R201" s="87"/>
      <c r="S201" s="87"/>
      <c r="T201" s="87"/>
      <c r="U201" s="221">
        <v>0</v>
      </c>
      <c r="V201" s="199">
        <f t="shared" si="94"/>
        <v>0</v>
      </c>
      <c r="W201" s="87"/>
      <c r="X201" s="87"/>
      <c r="Y201" s="87"/>
      <c r="Z201" s="190"/>
      <c r="AA201" s="27"/>
      <c r="AB201" s="314" t="s">
        <v>330</v>
      </c>
      <c r="AC201" s="3" t="s">
        <v>342</v>
      </c>
    </row>
    <row r="202" spans="1:28" ht="54.75" customHeight="1">
      <c r="A202" s="115"/>
      <c r="B202" s="80" t="s">
        <v>252</v>
      </c>
      <c r="C202" s="104" t="s">
        <v>162</v>
      </c>
      <c r="D202" s="105">
        <v>1</v>
      </c>
      <c r="E202" s="256">
        <f t="shared" si="79"/>
        <v>0</v>
      </c>
      <c r="F202" s="217">
        <v>0</v>
      </c>
      <c r="G202" s="199">
        <f t="shared" si="91"/>
        <v>0</v>
      </c>
      <c r="H202" s="105"/>
      <c r="I202" s="105"/>
      <c r="J202" s="105"/>
      <c r="K202" s="217">
        <v>0</v>
      </c>
      <c r="L202" s="199">
        <f t="shared" si="92"/>
        <v>0</v>
      </c>
      <c r="M202" s="105"/>
      <c r="N202" s="105"/>
      <c r="O202" s="105"/>
      <c r="P202" s="217">
        <v>1</v>
      </c>
      <c r="Q202" s="199">
        <f t="shared" si="93"/>
        <v>0</v>
      </c>
      <c r="R202" s="105"/>
      <c r="S202" s="105"/>
      <c r="T202" s="105"/>
      <c r="U202" s="225">
        <v>0</v>
      </c>
      <c r="V202" s="199">
        <f t="shared" si="94"/>
        <v>0</v>
      </c>
      <c r="W202" s="105"/>
      <c r="X202" s="105"/>
      <c r="Y202" s="105"/>
      <c r="Z202" s="190"/>
      <c r="AA202" s="27"/>
      <c r="AB202" s="314" t="s">
        <v>335</v>
      </c>
    </row>
    <row r="203" spans="1:28" ht="74.25" customHeight="1" thickBot="1">
      <c r="A203" s="133"/>
      <c r="B203" s="134" t="s">
        <v>253</v>
      </c>
      <c r="C203" s="135" t="s">
        <v>162</v>
      </c>
      <c r="D203" s="136">
        <v>4</v>
      </c>
      <c r="E203" s="256">
        <f t="shared" si="79"/>
        <v>0</v>
      </c>
      <c r="F203" s="237">
        <v>0</v>
      </c>
      <c r="G203" s="199">
        <f t="shared" si="91"/>
        <v>0</v>
      </c>
      <c r="H203" s="136"/>
      <c r="I203" s="136"/>
      <c r="J203" s="136"/>
      <c r="K203" s="237">
        <v>2</v>
      </c>
      <c r="L203" s="199">
        <f t="shared" si="92"/>
        <v>0</v>
      </c>
      <c r="M203" s="136"/>
      <c r="N203" s="136"/>
      <c r="O203" s="136"/>
      <c r="P203" s="237">
        <v>1</v>
      </c>
      <c r="Q203" s="199">
        <f t="shared" si="93"/>
        <v>0</v>
      </c>
      <c r="R203" s="136"/>
      <c r="S203" s="136"/>
      <c r="T203" s="136"/>
      <c r="U203" s="239">
        <v>1</v>
      </c>
      <c r="V203" s="199">
        <f t="shared" si="94"/>
        <v>0</v>
      </c>
      <c r="W203" s="136"/>
      <c r="X203" s="136"/>
      <c r="Y203" s="136"/>
      <c r="Z203" s="190"/>
      <c r="AA203" s="27"/>
      <c r="AB203" s="314" t="s">
        <v>335</v>
      </c>
    </row>
    <row r="204" spans="1:28" ht="21.75" customHeight="1" thickBot="1" thickTop="1">
      <c r="A204" s="137"/>
      <c r="B204" s="425" t="s">
        <v>7</v>
      </c>
      <c r="C204" s="426"/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6"/>
      <c r="T204" s="426"/>
      <c r="U204" s="426"/>
      <c r="V204" s="426"/>
      <c r="W204" s="426"/>
      <c r="X204" s="426"/>
      <c r="Y204" s="427"/>
      <c r="Z204" s="190"/>
      <c r="AA204" s="27"/>
      <c r="AB204" s="314"/>
    </row>
    <row r="205" spans="1:28" ht="35.25" thickTop="1">
      <c r="A205" s="286" t="s">
        <v>199</v>
      </c>
      <c r="B205" s="138" t="s">
        <v>228</v>
      </c>
      <c r="C205" s="68"/>
      <c r="D205" s="69"/>
      <c r="E205" s="69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3"/>
      <c r="V205" s="262"/>
      <c r="W205" s="262"/>
      <c r="X205" s="262"/>
      <c r="Y205" s="39"/>
      <c r="Z205" s="190"/>
      <c r="AA205" s="27"/>
      <c r="AB205" s="314"/>
    </row>
    <row r="206" spans="1:28" ht="18.75">
      <c r="A206" s="79"/>
      <c r="B206" s="139" t="s">
        <v>142</v>
      </c>
      <c r="C206" s="140"/>
      <c r="D206" s="141"/>
      <c r="E206" s="192"/>
      <c r="F206" s="258"/>
      <c r="G206" s="284"/>
      <c r="H206" s="284"/>
      <c r="I206" s="284"/>
      <c r="J206" s="284"/>
      <c r="K206" s="258"/>
      <c r="L206" s="258"/>
      <c r="M206" s="258"/>
      <c r="N206" s="258"/>
      <c r="O206" s="258"/>
      <c r="P206" s="258"/>
      <c r="Q206" s="284"/>
      <c r="R206" s="284"/>
      <c r="S206" s="284"/>
      <c r="T206" s="284"/>
      <c r="U206" s="261"/>
      <c r="V206" s="258"/>
      <c r="W206" s="284"/>
      <c r="X206" s="284"/>
      <c r="Y206" s="142"/>
      <c r="Z206" s="190"/>
      <c r="AA206" s="27"/>
      <c r="AB206" s="314"/>
    </row>
    <row r="207" spans="1:28" ht="18.75">
      <c r="A207" s="144"/>
      <c r="B207" s="70" t="s">
        <v>143</v>
      </c>
      <c r="C207" s="71"/>
      <c r="D207" s="143"/>
      <c r="E207" s="143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61"/>
      <c r="V207" s="258"/>
      <c r="W207" s="258"/>
      <c r="X207" s="258"/>
      <c r="Y207" s="31"/>
      <c r="Z207" s="190"/>
      <c r="AA207" s="27"/>
      <c r="AB207" s="314"/>
    </row>
    <row r="208" spans="1:28" ht="51.75">
      <c r="A208" s="144"/>
      <c r="B208" s="44" t="s">
        <v>144</v>
      </c>
      <c r="C208" s="45" t="s">
        <v>190</v>
      </c>
      <c r="D208" s="31" t="s">
        <v>254</v>
      </c>
      <c r="E208" s="256">
        <f>SUM(G208,L208,Q208,V208)</f>
        <v>0</v>
      </c>
      <c r="F208" s="199">
        <f>SUM(F217)</f>
        <v>2</v>
      </c>
      <c r="G208" s="199">
        <f>SUM(G217)</f>
        <v>0</v>
      </c>
      <c r="H208" s="270">
        <f>SUM(H217)</f>
        <v>0</v>
      </c>
      <c r="I208" s="270">
        <f>SUM(I217)</f>
        <v>0</v>
      </c>
      <c r="J208" s="270">
        <f>SUM(J217)</f>
        <v>0</v>
      </c>
      <c r="K208" s="199">
        <v>7</v>
      </c>
      <c r="L208" s="199">
        <f>SUM(L217)</f>
        <v>0</v>
      </c>
      <c r="M208" s="270">
        <f>SUM(M217)</f>
        <v>0</v>
      </c>
      <c r="N208" s="270">
        <f>SUM(N217)</f>
        <v>0</v>
      </c>
      <c r="O208" s="270">
        <f>SUM(O217)</f>
        <v>0</v>
      </c>
      <c r="P208" s="199">
        <v>7</v>
      </c>
      <c r="Q208" s="199">
        <f>SUM(Q217)</f>
        <v>0</v>
      </c>
      <c r="R208" s="270">
        <f>SUM(R217)</f>
        <v>0</v>
      </c>
      <c r="S208" s="270">
        <f>SUM(S217)</f>
        <v>0</v>
      </c>
      <c r="T208" s="270">
        <f>SUM(T217)</f>
        <v>0</v>
      </c>
      <c r="U208" s="205">
        <v>3</v>
      </c>
      <c r="V208" s="199">
        <f>SUM(V217)</f>
        <v>0</v>
      </c>
      <c r="W208" s="270">
        <f>SUM(W217)</f>
        <v>0</v>
      </c>
      <c r="X208" s="270">
        <f>SUM(X217)</f>
        <v>0</v>
      </c>
      <c r="Y208" s="270">
        <f>SUM(Y217)</f>
        <v>0</v>
      </c>
      <c r="Z208" s="190"/>
      <c r="AA208" s="27" t="s">
        <v>346</v>
      </c>
      <c r="AB208" s="314"/>
    </row>
    <row r="209" spans="1:28" ht="18.75">
      <c r="A209" s="144"/>
      <c r="B209" s="44"/>
      <c r="C209" s="45"/>
      <c r="D209" s="31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61"/>
      <c r="V209" s="258"/>
      <c r="W209" s="258"/>
      <c r="X209" s="258"/>
      <c r="Y209" s="31"/>
      <c r="Z209" s="190"/>
      <c r="AA209" s="27"/>
      <c r="AB209" s="314"/>
    </row>
    <row r="210" spans="1:29" ht="34.5">
      <c r="A210" s="32"/>
      <c r="B210" s="145" t="s">
        <v>348</v>
      </c>
      <c r="C210" s="45" t="s">
        <v>165</v>
      </c>
      <c r="D210" s="31">
        <v>90</v>
      </c>
      <c r="E210" s="255">
        <f>SUM(G210,L210,Q210,V210)</f>
        <v>0</v>
      </c>
      <c r="F210" s="256">
        <v>0</v>
      </c>
      <c r="G210" s="255">
        <f>G221*100/1460</f>
        <v>0</v>
      </c>
      <c r="H210" s="265">
        <f>H221*100/1460</f>
        <v>0</v>
      </c>
      <c r="I210" s="265">
        <f>I221*100/1460</f>
        <v>0</v>
      </c>
      <c r="J210" s="265">
        <f>J221*100/1460</f>
        <v>0</v>
      </c>
      <c r="K210" s="199">
        <v>40</v>
      </c>
      <c r="L210" s="255">
        <f>L221*100/1460</f>
        <v>0</v>
      </c>
      <c r="M210" s="265">
        <f>M221*100/1460</f>
        <v>0</v>
      </c>
      <c r="N210" s="265">
        <f>N221*100/1460</f>
        <v>0</v>
      </c>
      <c r="O210" s="265">
        <f>O221*100/1460</f>
        <v>0</v>
      </c>
      <c r="P210" s="199">
        <v>0</v>
      </c>
      <c r="Q210" s="255">
        <f>Q221*100/1460</f>
        <v>0</v>
      </c>
      <c r="R210" s="265">
        <f>R221*100/1460</f>
        <v>0</v>
      </c>
      <c r="S210" s="265">
        <f>S221*100/1460</f>
        <v>0</v>
      </c>
      <c r="T210" s="265">
        <f>T221*100/1460</f>
        <v>0</v>
      </c>
      <c r="U210" s="205">
        <v>90</v>
      </c>
      <c r="V210" s="255">
        <f>V221*100/1460</f>
        <v>0</v>
      </c>
      <c r="W210" s="265">
        <f>W221*100/1460</f>
        <v>0</v>
      </c>
      <c r="X210" s="265">
        <f>X221*100/1460</f>
        <v>0</v>
      </c>
      <c r="Y210" s="265">
        <f>Y221*100/1460</f>
        <v>0</v>
      </c>
      <c r="Z210" s="190"/>
      <c r="AA210" s="27" t="s">
        <v>347</v>
      </c>
      <c r="AB210" s="314"/>
      <c r="AC210" s="3" t="s">
        <v>372</v>
      </c>
    </row>
    <row r="211" spans="1:28" ht="18.75">
      <c r="A211" s="32"/>
      <c r="B211" s="145"/>
      <c r="C211" s="45"/>
      <c r="D211" s="31"/>
      <c r="E211" s="31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61"/>
      <c r="V211" s="258"/>
      <c r="W211" s="258"/>
      <c r="X211" s="258"/>
      <c r="Y211" s="31"/>
      <c r="Z211" s="190"/>
      <c r="AA211" s="27"/>
      <c r="AB211" s="314"/>
    </row>
    <row r="212" spans="1:28" ht="43.5" customHeight="1">
      <c r="A212" s="32"/>
      <c r="B212" s="145" t="s">
        <v>238</v>
      </c>
      <c r="C212" s="45" t="s">
        <v>178</v>
      </c>
      <c r="D212" s="112">
        <v>20</v>
      </c>
      <c r="E212" s="256">
        <f>SUM(G212,L212,Q212,V212)</f>
        <v>0</v>
      </c>
      <c r="F212" s="199">
        <f>SUM(F232)</f>
        <v>0</v>
      </c>
      <c r="G212" s="199">
        <f>SUM(G232)</f>
        <v>0</v>
      </c>
      <c r="H212" s="270">
        <f>SUM(H232)</f>
        <v>0</v>
      </c>
      <c r="I212" s="270">
        <f>SUM(I232)</f>
        <v>0</v>
      </c>
      <c r="J212" s="270">
        <f>SUM(J232)</f>
        <v>0</v>
      </c>
      <c r="K212" s="213">
        <v>10</v>
      </c>
      <c r="L212" s="199">
        <f>SUM(L232)</f>
        <v>0</v>
      </c>
      <c r="M212" s="270">
        <f>SUM(M232)</f>
        <v>0</v>
      </c>
      <c r="N212" s="270">
        <f>SUM(N232)</f>
        <v>0</v>
      </c>
      <c r="O212" s="270">
        <f>SUM(O232)</f>
        <v>0</v>
      </c>
      <c r="P212" s="213">
        <v>5</v>
      </c>
      <c r="Q212" s="199">
        <f>SUM(Q232)</f>
        <v>0</v>
      </c>
      <c r="R212" s="270">
        <f>SUM(R232)</f>
        <v>0</v>
      </c>
      <c r="S212" s="270">
        <f>SUM(S232)</f>
        <v>0</v>
      </c>
      <c r="T212" s="270">
        <f>SUM(T232)</f>
        <v>0</v>
      </c>
      <c r="U212" s="221">
        <v>5</v>
      </c>
      <c r="V212" s="199">
        <f>SUM(V232)</f>
        <v>0</v>
      </c>
      <c r="W212" s="270">
        <f>SUM(W232)</f>
        <v>0</v>
      </c>
      <c r="X212" s="270">
        <f>SUM(X232)</f>
        <v>0</v>
      </c>
      <c r="Y212" s="270">
        <f>SUM(Y232)</f>
        <v>0</v>
      </c>
      <c r="Z212" s="190"/>
      <c r="AA212" s="27" t="s">
        <v>349</v>
      </c>
      <c r="AB212" s="314"/>
    </row>
    <row r="213" spans="1:28" ht="18.75">
      <c r="A213" s="32"/>
      <c r="B213" s="70"/>
      <c r="C213" s="45"/>
      <c r="D213" s="31"/>
      <c r="E213" s="31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61"/>
      <c r="V213" s="258"/>
      <c r="W213" s="258"/>
      <c r="X213" s="31"/>
      <c r="Y213" s="31"/>
      <c r="Z213" s="190"/>
      <c r="AA213" s="27"/>
      <c r="AB213" s="314"/>
    </row>
    <row r="214" spans="1:28" ht="34.5">
      <c r="A214" s="32"/>
      <c r="B214" s="147" t="s">
        <v>260</v>
      </c>
      <c r="C214" s="45" t="s">
        <v>165</v>
      </c>
      <c r="D214" s="31">
        <v>90</v>
      </c>
      <c r="E214" s="256">
        <f>SUM(G214,L214,Q214,V214)</f>
        <v>0</v>
      </c>
      <c r="F214" s="199">
        <v>0</v>
      </c>
      <c r="G214" s="255">
        <f>G233*100/215000</f>
        <v>0</v>
      </c>
      <c r="H214" s="265">
        <f>H233*100/215000</f>
        <v>0</v>
      </c>
      <c r="I214" s="265">
        <f>I233*100/215000</f>
        <v>0</v>
      </c>
      <c r="J214" s="265">
        <f>J233*100/215000</f>
        <v>0</v>
      </c>
      <c r="K214" s="199">
        <v>40</v>
      </c>
      <c r="L214" s="255">
        <f>L233*100/215000</f>
        <v>0</v>
      </c>
      <c r="M214" s="265">
        <f>M233*100/215000</f>
        <v>0</v>
      </c>
      <c r="N214" s="265">
        <f>N233*100/215000</f>
        <v>0</v>
      </c>
      <c r="O214" s="265">
        <f>O233*100/215000</f>
        <v>0</v>
      </c>
      <c r="P214" s="199">
        <v>0</v>
      </c>
      <c r="Q214" s="255">
        <f>Q233*100/215000</f>
        <v>0</v>
      </c>
      <c r="R214" s="265">
        <f>R233*100/215000</f>
        <v>0</v>
      </c>
      <c r="S214" s="265">
        <f>S233*100/215000</f>
        <v>0</v>
      </c>
      <c r="T214" s="265">
        <f>T233*100/215000</f>
        <v>0</v>
      </c>
      <c r="U214" s="205">
        <v>90</v>
      </c>
      <c r="V214" s="255">
        <f>V233*100/215000</f>
        <v>0</v>
      </c>
      <c r="W214" s="265">
        <f>W233*100/215000</f>
        <v>0</v>
      </c>
      <c r="X214" s="265">
        <f>X233*100/215000</f>
        <v>0</v>
      </c>
      <c r="Y214" s="265">
        <f>Y233*100/215000</f>
        <v>0</v>
      </c>
      <c r="Z214" s="190"/>
      <c r="AA214" s="27" t="s">
        <v>376</v>
      </c>
      <c r="AB214" s="314"/>
    </row>
    <row r="215" spans="1:28" ht="18.75">
      <c r="A215" s="148"/>
      <c r="B215" s="149"/>
      <c r="C215" s="68"/>
      <c r="D215" s="150"/>
      <c r="E215" s="78"/>
      <c r="F215" s="275"/>
      <c r="G215" s="277"/>
      <c r="H215" s="277"/>
      <c r="I215" s="277"/>
      <c r="J215" s="277"/>
      <c r="K215" s="262"/>
      <c r="L215" s="262"/>
      <c r="M215" s="262"/>
      <c r="N215" s="262"/>
      <c r="O215" s="262"/>
      <c r="P215" s="262"/>
      <c r="Q215" s="277"/>
      <c r="R215" s="277"/>
      <c r="S215" s="277"/>
      <c r="T215" s="277"/>
      <c r="U215" s="263"/>
      <c r="V215" s="275"/>
      <c r="W215" s="277"/>
      <c r="X215" s="151"/>
      <c r="Y215" s="151"/>
      <c r="Z215" s="190"/>
      <c r="AA215" s="27"/>
      <c r="AB215" s="314"/>
    </row>
    <row r="216" spans="1:28" ht="34.5">
      <c r="A216" s="152"/>
      <c r="B216" s="153" t="s">
        <v>229</v>
      </c>
      <c r="C216" s="154"/>
      <c r="D216" s="155"/>
      <c r="E216" s="193"/>
      <c r="F216" s="258"/>
      <c r="G216" s="274"/>
      <c r="H216" s="274"/>
      <c r="I216" s="274"/>
      <c r="J216" s="274"/>
      <c r="K216" s="275"/>
      <c r="L216" s="275"/>
      <c r="M216" s="275"/>
      <c r="N216" s="275"/>
      <c r="O216" s="275"/>
      <c r="P216" s="275"/>
      <c r="Q216" s="274"/>
      <c r="R216" s="274"/>
      <c r="S216" s="274"/>
      <c r="T216" s="274"/>
      <c r="U216" s="276"/>
      <c r="V216" s="258"/>
      <c r="W216" s="274"/>
      <c r="X216" s="156"/>
      <c r="Y216" s="156"/>
      <c r="Z216" s="190"/>
      <c r="AA216" s="27"/>
      <c r="AB216" s="314"/>
    </row>
    <row r="217" spans="1:28" ht="40.5">
      <c r="A217" s="157"/>
      <c r="B217" s="158" t="s">
        <v>145</v>
      </c>
      <c r="C217" s="159" t="s">
        <v>191</v>
      </c>
      <c r="D217" s="48">
        <v>19</v>
      </c>
      <c r="E217" s="160"/>
      <c r="F217" s="243">
        <f>SUM(F218:F220)</f>
        <v>2</v>
      </c>
      <c r="G217" s="254">
        <f>SUM(G218:G220)</f>
        <v>0</v>
      </c>
      <c r="H217" s="273">
        <f>SUM(H218:H220)</f>
        <v>0</v>
      </c>
      <c r="I217" s="273">
        <f>SUM(I218:I220)</f>
        <v>0</v>
      </c>
      <c r="J217" s="273">
        <f>SUM(J218:J220)</f>
        <v>0</v>
      </c>
      <c r="K217" s="200">
        <v>7</v>
      </c>
      <c r="L217" s="200"/>
      <c r="M217" s="273">
        <f>SUM(M218:M220)</f>
        <v>0</v>
      </c>
      <c r="N217" s="273">
        <f>SUM(N218:N220)</f>
        <v>0</v>
      </c>
      <c r="O217" s="273">
        <f>SUM(O218:O220)</f>
        <v>0</v>
      </c>
      <c r="P217" s="200">
        <v>7</v>
      </c>
      <c r="Q217" s="243"/>
      <c r="R217" s="273">
        <f>SUM(R218:R220)</f>
        <v>0</v>
      </c>
      <c r="S217" s="273">
        <f>SUM(S218:S220)</f>
        <v>0</v>
      </c>
      <c r="T217" s="273">
        <f>SUM(T218:T220)</f>
        <v>0</v>
      </c>
      <c r="U217" s="206">
        <v>3</v>
      </c>
      <c r="V217" s="200"/>
      <c r="W217" s="273">
        <f>SUM(W218:W220)</f>
        <v>0</v>
      </c>
      <c r="X217" s="273">
        <f>SUM(X218:X220)</f>
        <v>0</v>
      </c>
      <c r="Y217" s="273">
        <f>SUM(Y218:Y220)</f>
        <v>0</v>
      </c>
      <c r="Z217" s="190"/>
      <c r="AA217" s="27" t="s">
        <v>322</v>
      </c>
      <c r="AB217" s="314"/>
    </row>
    <row r="218" spans="1:28" ht="69">
      <c r="A218" s="161"/>
      <c r="B218" s="162" t="s">
        <v>146</v>
      </c>
      <c r="C218" s="163" t="s">
        <v>192</v>
      </c>
      <c r="D218" s="164">
        <v>2</v>
      </c>
      <c r="E218" s="194"/>
      <c r="F218" s="240">
        <v>0</v>
      </c>
      <c r="G218" s="199">
        <f>SUM(H218:J218)</f>
        <v>0</v>
      </c>
      <c r="H218" s="165"/>
      <c r="I218" s="165"/>
      <c r="J218" s="165"/>
      <c r="K218" s="226">
        <v>1</v>
      </c>
      <c r="L218" s="226"/>
      <c r="M218" s="108"/>
      <c r="N218" s="108"/>
      <c r="O218" s="108"/>
      <c r="P218" s="226">
        <v>1</v>
      </c>
      <c r="Q218" s="244"/>
      <c r="R218" s="165"/>
      <c r="S218" s="165"/>
      <c r="T218" s="165"/>
      <c r="U218" s="231">
        <v>0</v>
      </c>
      <c r="V218" s="250"/>
      <c r="W218" s="165"/>
      <c r="X218" s="165"/>
      <c r="Y218" s="165"/>
      <c r="Z218" s="190"/>
      <c r="AA218" s="27"/>
      <c r="AB218" s="314" t="s">
        <v>344</v>
      </c>
    </row>
    <row r="219" spans="1:28" ht="72" customHeight="1">
      <c r="A219" s="86"/>
      <c r="B219" s="166" t="s">
        <v>147</v>
      </c>
      <c r="C219" s="167" t="s">
        <v>193</v>
      </c>
      <c r="D219" s="112">
        <v>5</v>
      </c>
      <c r="E219" s="192"/>
      <c r="F219" s="240">
        <v>0</v>
      </c>
      <c r="G219" s="199">
        <f>SUM(H219:J219)</f>
        <v>0</v>
      </c>
      <c r="H219" s="146"/>
      <c r="I219" s="146"/>
      <c r="J219" s="146"/>
      <c r="K219" s="213">
        <v>2</v>
      </c>
      <c r="L219" s="213"/>
      <c r="M219" s="87"/>
      <c r="N219" s="87"/>
      <c r="O219" s="87"/>
      <c r="P219" s="213">
        <v>2</v>
      </c>
      <c r="Q219" s="241"/>
      <c r="R219" s="146"/>
      <c r="S219" s="146"/>
      <c r="T219" s="146"/>
      <c r="U219" s="221">
        <v>1</v>
      </c>
      <c r="V219" s="240"/>
      <c r="W219" s="146"/>
      <c r="X219" s="146"/>
      <c r="Y219" s="146"/>
      <c r="Z219" s="190"/>
      <c r="AA219" s="27"/>
      <c r="AB219" s="314" t="s">
        <v>344</v>
      </c>
    </row>
    <row r="220" spans="1:28" ht="18.75">
      <c r="A220" s="86"/>
      <c r="B220" s="166" t="s">
        <v>148</v>
      </c>
      <c r="C220" s="167" t="s">
        <v>186</v>
      </c>
      <c r="D220" s="112">
        <v>12</v>
      </c>
      <c r="E220" s="192"/>
      <c r="F220" s="240">
        <v>2</v>
      </c>
      <c r="G220" s="241"/>
      <c r="H220" s="146"/>
      <c r="I220" s="146"/>
      <c r="J220" s="146"/>
      <c r="K220" s="213">
        <v>4</v>
      </c>
      <c r="L220" s="213"/>
      <c r="M220" s="87"/>
      <c r="N220" s="87"/>
      <c r="O220" s="87"/>
      <c r="P220" s="213">
        <v>4</v>
      </c>
      <c r="Q220" s="241"/>
      <c r="R220" s="146"/>
      <c r="S220" s="146"/>
      <c r="T220" s="146"/>
      <c r="U220" s="221">
        <v>2</v>
      </c>
      <c r="V220" s="240"/>
      <c r="W220" s="146"/>
      <c r="X220" s="146"/>
      <c r="Y220" s="146"/>
      <c r="Z220" s="190"/>
      <c r="AA220" s="27"/>
      <c r="AB220" s="314" t="s">
        <v>344</v>
      </c>
    </row>
    <row r="221" spans="1:28" ht="34.5">
      <c r="A221" s="79"/>
      <c r="B221" s="158" t="s">
        <v>239</v>
      </c>
      <c r="C221" s="47" t="s">
        <v>178</v>
      </c>
      <c r="D221" s="48">
        <f>SUM(D222:D226)</f>
        <v>1460</v>
      </c>
      <c r="E221" s="256">
        <f aca="true" t="shared" si="95" ref="E221:E245">SUM(G221,L221,Q221,V221)</f>
        <v>0</v>
      </c>
      <c r="F221" s="200">
        <f aca="true" t="shared" si="96" ref="F221:L221">SUM(F222:F226)</f>
        <v>10</v>
      </c>
      <c r="G221" s="247">
        <f t="shared" si="96"/>
        <v>0</v>
      </c>
      <c r="H221" s="272">
        <f t="shared" si="96"/>
        <v>0</v>
      </c>
      <c r="I221" s="272">
        <f t="shared" si="96"/>
        <v>0</v>
      </c>
      <c r="J221" s="272">
        <f t="shared" si="96"/>
        <v>0</v>
      </c>
      <c r="K221" s="200">
        <f t="shared" si="96"/>
        <v>630</v>
      </c>
      <c r="L221" s="247">
        <f t="shared" si="96"/>
        <v>0</v>
      </c>
      <c r="M221" s="272">
        <f aca="true" t="shared" si="97" ref="M221:Y221">SUM(M222:M226)</f>
        <v>0</v>
      </c>
      <c r="N221" s="272">
        <f t="shared" si="97"/>
        <v>0</v>
      </c>
      <c r="O221" s="272">
        <f t="shared" si="97"/>
        <v>0</v>
      </c>
      <c r="P221" s="200">
        <f t="shared" si="97"/>
        <v>570</v>
      </c>
      <c r="Q221" s="247">
        <f t="shared" si="97"/>
        <v>0</v>
      </c>
      <c r="R221" s="272">
        <f t="shared" si="97"/>
        <v>0</v>
      </c>
      <c r="S221" s="272">
        <f t="shared" si="97"/>
        <v>0</v>
      </c>
      <c r="T221" s="272">
        <f t="shared" si="97"/>
        <v>0</v>
      </c>
      <c r="U221" s="206">
        <f t="shared" si="97"/>
        <v>250</v>
      </c>
      <c r="V221" s="247">
        <f t="shared" si="97"/>
        <v>0</v>
      </c>
      <c r="W221" s="272">
        <f t="shared" si="97"/>
        <v>0</v>
      </c>
      <c r="X221" s="272">
        <f t="shared" si="97"/>
        <v>0</v>
      </c>
      <c r="Y221" s="272">
        <f t="shared" si="97"/>
        <v>0</v>
      </c>
      <c r="Z221" s="190"/>
      <c r="AA221" s="27" t="s">
        <v>323</v>
      </c>
      <c r="AB221" s="314"/>
    </row>
    <row r="222" spans="1:28" ht="34.5">
      <c r="A222" s="86"/>
      <c r="B222" s="166" t="s">
        <v>149</v>
      </c>
      <c r="C222" s="167" t="s">
        <v>178</v>
      </c>
      <c r="D222" s="112">
        <v>30</v>
      </c>
      <c r="E222" s="256">
        <f t="shared" si="95"/>
        <v>0</v>
      </c>
      <c r="F222" s="240">
        <v>0</v>
      </c>
      <c r="G222" s="199">
        <f aca="true" t="shared" si="98" ref="G222:G227">SUM(H222:J222)</f>
        <v>0</v>
      </c>
      <c r="H222" s="146"/>
      <c r="I222" s="146"/>
      <c r="J222" s="146"/>
      <c r="K222" s="213">
        <v>30</v>
      </c>
      <c r="L222" s="199">
        <f aca="true" t="shared" si="99" ref="L222:L227">SUM(M222:O222)</f>
        <v>0</v>
      </c>
      <c r="M222" s="87"/>
      <c r="N222" s="87"/>
      <c r="O222" s="87"/>
      <c r="P222" s="213">
        <v>0</v>
      </c>
      <c r="Q222" s="199">
        <f aca="true" t="shared" si="100" ref="Q222:Q227">SUM(R222:T222)</f>
        <v>0</v>
      </c>
      <c r="R222" s="146"/>
      <c r="S222" s="146"/>
      <c r="T222" s="146"/>
      <c r="U222" s="221">
        <v>0</v>
      </c>
      <c r="V222" s="199">
        <f aca="true" t="shared" si="101" ref="V222:V227">SUM(W222:Y222)</f>
        <v>0</v>
      </c>
      <c r="W222" s="146"/>
      <c r="X222" s="146"/>
      <c r="Y222" s="146"/>
      <c r="Z222" s="190"/>
      <c r="AA222" s="27"/>
      <c r="AB222" s="314" t="s">
        <v>344</v>
      </c>
    </row>
    <row r="223" spans="1:28" ht="34.5">
      <c r="A223" s="86"/>
      <c r="B223" s="166" t="s">
        <v>269</v>
      </c>
      <c r="C223" s="167" t="s">
        <v>178</v>
      </c>
      <c r="D223" s="112">
        <v>50</v>
      </c>
      <c r="E223" s="256">
        <f t="shared" si="95"/>
        <v>0</v>
      </c>
      <c r="F223" s="240">
        <v>0</v>
      </c>
      <c r="G223" s="199">
        <f t="shared" si="98"/>
        <v>0</v>
      </c>
      <c r="H223" s="146"/>
      <c r="I223" s="146"/>
      <c r="J223" s="146"/>
      <c r="K223" s="213">
        <v>25</v>
      </c>
      <c r="L223" s="199">
        <f t="shared" si="99"/>
        <v>0</v>
      </c>
      <c r="M223" s="87"/>
      <c r="N223" s="87"/>
      <c r="O223" s="87"/>
      <c r="P223" s="213">
        <v>15</v>
      </c>
      <c r="Q223" s="199">
        <f t="shared" si="100"/>
        <v>0</v>
      </c>
      <c r="R223" s="146"/>
      <c r="S223" s="146"/>
      <c r="T223" s="146"/>
      <c r="U223" s="221">
        <v>10</v>
      </c>
      <c r="V223" s="199">
        <f t="shared" si="101"/>
        <v>0</v>
      </c>
      <c r="W223" s="146"/>
      <c r="X223" s="146"/>
      <c r="Y223" s="146"/>
      <c r="Z223" s="190"/>
      <c r="AA223" s="27"/>
      <c r="AB223" s="314" t="s">
        <v>344</v>
      </c>
    </row>
    <row r="224" spans="1:28" ht="34.5">
      <c r="A224" s="168"/>
      <c r="B224" s="166" t="s">
        <v>270</v>
      </c>
      <c r="C224" s="167" t="s">
        <v>178</v>
      </c>
      <c r="D224" s="112">
        <v>100</v>
      </c>
      <c r="E224" s="256">
        <f t="shared" si="95"/>
        <v>0</v>
      </c>
      <c r="F224" s="240">
        <v>0</v>
      </c>
      <c r="G224" s="199">
        <f t="shared" si="98"/>
        <v>0</v>
      </c>
      <c r="H224" s="146"/>
      <c r="I224" s="146"/>
      <c r="J224" s="146"/>
      <c r="K224" s="213">
        <v>50</v>
      </c>
      <c r="L224" s="199">
        <f t="shared" si="99"/>
        <v>0</v>
      </c>
      <c r="M224" s="87"/>
      <c r="N224" s="87"/>
      <c r="O224" s="87"/>
      <c r="P224" s="213">
        <v>30</v>
      </c>
      <c r="Q224" s="199">
        <f t="shared" si="100"/>
        <v>0</v>
      </c>
      <c r="R224" s="146"/>
      <c r="S224" s="146"/>
      <c r="T224" s="146"/>
      <c r="U224" s="221">
        <v>20</v>
      </c>
      <c r="V224" s="199">
        <f t="shared" si="101"/>
        <v>0</v>
      </c>
      <c r="W224" s="146"/>
      <c r="X224" s="146"/>
      <c r="Y224" s="146"/>
      <c r="Z224" s="190"/>
      <c r="AA224" s="27"/>
      <c r="AB224" s="314" t="s">
        <v>344</v>
      </c>
    </row>
    <row r="225" spans="1:28" ht="34.5">
      <c r="A225" s="168"/>
      <c r="B225" s="166" t="s">
        <v>271</v>
      </c>
      <c r="C225" s="167" t="s">
        <v>178</v>
      </c>
      <c r="D225" s="112">
        <v>1200</v>
      </c>
      <c r="E225" s="256">
        <f t="shared" si="95"/>
        <v>0</v>
      </c>
      <c r="F225" s="240">
        <v>0</v>
      </c>
      <c r="G225" s="199">
        <f t="shared" si="98"/>
        <v>0</v>
      </c>
      <c r="H225" s="146"/>
      <c r="I225" s="146"/>
      <c r="J225" s="146"/>
      <c r="K225" s="213">
        <v>500</v>
      </c>
      <c r="L225" s="199">
        <f t="shared" si="99"/>
        <v>0</v>
      </c>
      <c r="M225" s="87"/>
      <c r="N225" s="87"/>
      <c r="O225" s="87"/>
      <c r="P225" s="213">
        <v>500</v>
      </c>
      <c r="Q225" s="199">
        <f t="shared" si="100"/>
        <v>0</v>
      </c>
      <c r="R225" s="146"/>
      <c r="S225" s="146"/>
      <c r="T225" s="146"/>
      <c r="U225" s="221">
        <v>200</v>
      </c>
      <c r="V225" s="199">
        <f t="shared" si="101"/>
        <v>0</v>
      </c>
      <c r="W225" s="146"/>
      <c r="X225" s="146"/>
      <c r="Y225" s="146"/>
      <c r="Z225" s="190"/>
      <c r="AA225" s="27"/>
      <c r="AB225" s="314" t="s">
        <v>344</v>
      </c>
    </row>
    <row r="226" spans="1:28" ht="34.5">
      <c r="A226" s="168"/>
      <c r="B226" s="166" t="s">
        <v>272</v>
      </c>
      <c r="C226" s="167" t="s">
        <v>178</v>
      </c>
      <c r="D226" s="112">
        <v>80</v>
      </c>
      <c r="E226" s="256">
        <f t="shared" si="95"/>
        <v>0</v>
      </c>
      <c r="F226" s="240">
        <v>10</v>
      </c>
      <c r="G226" s="199">
        <f t="shared" si="98"/>
        <v>0</v>
      </c>
      <c r="H226" s="146"/>
      <c r="I226" s="146"/>
      <c r="J226" s="146"/>
      <c r="K226" s="213">
        <v>25</v>
      </c>
      <c r="L226" s="199">
        <f t="shared" si="99"/>
        <v>0</v>
      </c>
      <c r="M226" s="87"/>
      <c r="N226" s="87"/>
      <c r="O226" s="87"/>
      <c r="P226" s="213">
        <v>25</v>
      </c>
      <c r="Q226" s="199">
        <f t="shared" si="100"/>
        <v>0</v>
      </c>
      <c r="R226" s="146"/>
      <c r="S226" s="146"/>
      <c r="T226" s="146"/>
      <c r="U226" s="221">
        <v>20</v>
      </c>
      <c r="V226" s="199">
        <f t="shared" si="101"/>
        <v>0</v>
      </c>
      <c r="W226" s="146"/>
      <c r="X226" s="146"/>
      <c r="Y226" s="146"/>
      <c r="Z226" s="190"/>
      <c r="AA226" s="27"/>
      <c r="AB226" s="314" t="s">
        <v>336</v>
      </c>
    </row>
    <row r="227" spans="1:28" ht="24.75" customHeight="1">
      <c r="A227" s="168"/>
      <c r="B227" s="158" t="s">
        <v>150</v>
      </c>
      <c r="C227" s="47" t="s">
        <v>170</v>
      </c>
      <c r="D227" s="48">
        <v>25</v>
      </c>
      <c r="E227" s="256">
        <f t="shared" si="95"/>
        <v>0</v>
      </c>
      <c r="F227" s="219">
        <v>0</v>
      </c>
      <c r="G227" s="199">
        <f t="shared" si="98"/>
        <v>0</v>
      </c>
      <c r="H227" s="82"/>
      <c r="I227" s="82"/>
      <c r="J227" s="82"/>
      <c r="K227" s="217">
        <v>10</v>
      </c>
      <c r="L227" s="199">
        <f t="shared" si="99"/>
        <v>0</v>
      </c>
      <c r="M227" s="105"/>
      <c r="N227" s="105"/>
      <c r="O227" s="105"/>
      <c r="P227" s="217">
        <v>10</v>
      </c>
      <c r="Q227" s="199">
        <f t="shared" si="100"/>
        <v>0</v>
      </c>
      <c r="R227" s="82"/>
      <c r="S227" s="82"/>
      <c r="T227" s="82"/>
      <c r="U227" s="225">
        <v>5</v>
      </c>
      <c r="V227" s="199">
        <f t="shared" si="101"/>
        <v>0</v>
      </c>
      <c r="W227" s="82"/>
      <c r="X227" s="82"/>
      <c r="Y227" s="82"/>
      <c r="Z227" s="190"/>
      <c r="AA227" s="27"/>
      <c r="AB227" s="314" t="s">
        <v>344</v>
      </c>
    </row>
    <row r="228" spans="1:28" ht="18.75">
      <c r="A228" s="174"/>
      <c r="B228" s="158" t="s">
        <v>230</v>
      </c>
      <c r="C228" s="47" t="s">
        <v>194</v>
      </c>
      <c r="D228" s="48">
        <f>SUM(D229:D230)</f>
        <v>55000</v>
      </c>
      <c r="E228" s="256">
        <f t="shared" si="95"/>
        <v>0</v>
      </c>
      <c r="F228" s="200">
        <f aca="true" t="shared" si="102" ref="F228:K228">SUM(F229:F230)</f>
        <v>0</v>
      </c>
      <c r="G228" s="247">
        <f t="shared" si="102"/>
        <v>0</v>
      </c>
      <c r="H228" s="272">
        <f t="shared" si="102"/>
        <v>0</v>
      </c>
      <c r="I228" s="272">
        <f t="shared" si="102"/>
        <v>0</v>
      </c>
      <c r="J228" s="272">
        <f t="shared" si="102"/>
        <v>0</v>
      </c>
      <c r="K228" s="200">
        <f t="shared" si="102"/>
        <v>19250</v>
      </c>
      <c r="L228" s="200"/>
      <c r="M228" s="272">
        <f>SUM(M229:M230)</f>
        <v>0</v>
      </c>
      <c r="N228" s="272">
        <f>SUM(N229:N230)</f>
        <v>0</v>
      </c>
      <c r="O228" s="272">
        <f>SUM(O229:O230)</f>
        <v>0</v>
      </c>
      <c r="P228" s="200">
        <f>SUM(P229:P230)</f>
        <v>29250</v>
      </c>
      <c r="Q228" s="200"/>
      <c r="R228" s="272">
        <f>SUM(R229:R230)</f>
        <v>0</v>
      </c>
      <c r="S228" s="272">
        <f>SUM(S229:S230)</f>
        <v>0</v>
      </c>
      <c r="T228" s="272">
        <f>SUM(T229:T230)</f>
        <v>0</v>
      </c>
      <c r="U228" s="206">
        <f>SUM(U229:U230)</f>
        <v>6500</v>
      </c>
      <c r="V228" s="200"/>
      <c r="W228" s="272">
        <f>SUM(W229:W230)</f>
        <v>0</v>
      </c>
      <c r="X228" s="272">
        <f>SUM(X229:X230)</f>
        <v>0</v>
      </c>
      <c r="Y228" s="272">
        <f>SUM(Y229:Y230)</f>
        <v>0</v>
      </c>
      <c r="Z228" s="190"/>
      <c r="AA228" s="27" t="s">
        <v>324</v>
      </c>
      <c r="AB228" s="314"/>
    </row>
    <row r="229" spans="1:28" ht="18.75">
      <c r="A229" s="168"/>
      <c r="B229" s="166" t="s">
        <v>201</v>
      </c>
      <c r="C229" s="167" t="s">
        <v>194</v>
      </c>
      <c r="D229" s="112">
        <v>25000</v>
      </c>
      <c r="E229" s="256">
        <f t="shared" si="95"/>
        <v>0</v>
      </c>
      <c r="F229" s="240">
        <v>0</v>
      </c>
      <c r="G229" s="199">
        <f aca="true" t="shared" si="103" ref="G229:G235">SUM(H229:J229)</f>
        <v>0</v>
      </c>
      <c r="H229" s="146"/>
      <c r="I229" s="146"/>
      <c r="J229" s="146"/>
      <c r="K229" s="213">
        <v>9250</v>
      </c>
      <c r="L229" s="213"/>
      <c r="M229" s="87"/>
      <c r="N229" s="87"/>
      <c r="O229" s="87"/>
      <c r="P229" s="213">
        <v>9250</v>
      </c>
      <c r="Q229" s="241"/>
      <c r="R229" s="146"/>
      <c r="S229" s="146"/>
      <c r="T229" s="146"/>
      <c r="U229" s="221">
        <v>6500</v>
      </c>
      <c r="V229" s="240"/>
      <c r="W229" s="146"/>
      <c r="X229" s="146"/>
      <c r="Y229" s="146"/>
      <c r="Z229" s="190"/>
      <c r="AA229" s="27"/>
      <c r="AB229" s="314" t="s">
        <v>344</v>
      </c>
    </row>
    <row r="230" spans="1:28" ht="18.75">
      <c r="A230" s="169"/>
      <c r="B230" s="166" t="s">
        <v>151</v>
      </c>
      <c r="C230" s="167" t="s">
        <v>194</v>
      </c>
      <c r="D230" s="112">
        <v>30000</v>
      </c>
      <c r="E230" s="256">
        <f t="shared" si="95"/>
        <v>0</v>
      </c>
      <c r="F230" s="240">
        <v>0</v>
      </c>
      <c r="G230" s="199">
        <f t="shared" si="103"/>
        <v>0</v>
      </c>
      <c r="H230" s="146"/>
      <c r="I230" s="146"/>
      <c r="J230" s="146"/>
      <c r="K230" s="213">
        <v>10000</v>
      </c>
      <c r="L230" s="213"/>
      <c r="M230" s="87"/>
      <c r="N230" s="87"/>
      <c r="O230" s="87"/>
      <c r="P230" s="213">
        <v>20000</v>
      </c>
      <c r="Q230" s="241"/>
      <c r="R230" s="146"/>
      <c r="S230" s="146"/>
      <c r="T230" s="146"/>
      <c r="U230" s="221">
        <v>0</v>
      </c>
      <c r="V230" s="240"/>
      <c r="W230" s="146"/>
      <c r="X230" s="146"/>
      <c r="Y230" s="146"/>
      <c r="Z230" s="190"/>
      <c r="AA230" s="27"/>
      <c r="AB230" s="314" t="s">
        <v>338</v>
      </c>
    </row>
    <row r="231" spans="1:28" ht="34.5">
      <c r="A231" s="170"/>
      <c r="B231" s="171" t="s">
        <v>231</v>
      </c>
      <c r="C231" s="172" t="s">
        <v>178</v>
      </c>
      <c r="D231" s="173">
        <v>20</v>
      </c>
      <c r="E231" s="256">
        <f t="shared" si="95"/>
        <v>0</v>
      </c>
      <c r="F231" s="200">
        <f>SUM(F232)</f>
        <v>0</v>
      </c>
      <c r="G231" s="199">
        <f>SUM(G232)</f>
        <v>0</v>
      </c>
      <c r="H231" s="270">
        <f>SUM(H232)</f>
        <v>0</v>
      </c>
      <c r="I231" s="270">
        <f>SUM(I232)</f>
        <v>0</v>
      </c>
      <c r="J231" s="270">
        <f>SUM(J232)</f>
        <v>0</v>
      </c>
      <c r="K231" s="230">
        <v>10</v>
      </c>
      <c r="L231" s="230"/>
      <c r="M231" s="270">
        <f>SUM(M232)</f>
        <v>0</v>
      </c>
      <c r="N231" s="270">
        <f>SUM(N232)</f>
        <v>0</v>
      </c>
      <c r="O231" s="270">
        <f>SUM(O232)</f>
        <v>0</v>
      </c>
      <c r="P231" s="230">
        <v>5</v>
      </c>
      <c r="Q231" s="246"/>
      <c r="R231" s="270">
        <f>SUM(R232)</f>
        <v>0</v>
      </c>
      <c r="S231" s="270">
        <f>SUM(S232)</f>
        <v>0</v>
      </c>
      <c r="T231" s="270">
        <f>SUM(T232)</f>
        <v>0</v>
      </c>
      <c r="U231" s="233">
        <v>5</v>
      </c>
      <c r="V231" s="245"/>
      <c r="W231" s="270">
        <f>SUM(W232)</f>
        <v>0</v>
      </c>
      <c r="X231" s="270">
        <f>SUM(X232)</f>
        <v>0</v>
      </c>
      <c r="Y231" s="270">
        <f>SUM(Y232)</f>
        <v>0</v>
      </c>
      <c r="Z231" s="190"/>
      <c r="AA231" s="27" t="s">
        <v>325</v>
      </c>
      <c r="AB231" s="314"/>
    </row>
    <row r="232" spans="1:28" ht="34.5">
      <c r="A232" s="168"/>
      <c r="B232" s="166" t="s">
        <v>152</v>
      </c>
      <c r="C232" s="167" t="s">
        <v>178</v>
      </c>
      <c r="D232" s="112">
        <v>20</v>
      </c>
      <c r="E232" s="256">
        <f t="shared" si="95"/>
        <v>0</v>
      </c>
      <c r="F232" s="240">
        <v>0</v>
      </c>
      <c r="G232" s="199">
        <f t="shared" si="103"/>
        <v>0</v>
      </c>
      <c r="H232" s="146"/>
      <c r="I232" s="146"/>
      <c r="J232" s="146"/>
      <c r="K232" s="213">
        <v>10</v>
      </c>
      <c r="L232" s="199">
        <f>SUM(M232:O232)</f>
        <v>0</v>
      </c>
      <c r="M232" s="87"/>
      <c r="N232" s="87"/>
      <c r="O232" s="87"/>
      <c r="P232" s="213">
        <v>5</v>
      </c>
      <c r="Q232" s="199">
        <f>SUM(R232:T232)</f>
        <v>0</v>
      </c>
      <c r="R232" s="146"/>
      <c r="S232" s="146"/>
      <c r="T232" s="146"/>
      <c r="U232" s="221">
        <v>5</v>
      </c>
      <c r="V232" s="199">
        <f>SUM(W232:Y232)</f>
        <v>0</v>
      </c>
      <c r="W232" s="146"/>
      <c r="X232" s="146"/>
      <c r="Y232" s="146"/>
      <c r="Z232" s="190"/>
      <c r="AA232" s="27"/>
      <c r="AB232" s="314" t="s">
        <v>338</v>
      </c>
    </row>
    <row r="233" spans="1:28" ht="34.5">
      <c r="A233" s="168"/>
      <c r="B233" s="158" t="s">
        <v>232</v>
      </c>
      <c r="C233" s="47" t="s">
        <v>181</v>
      </c>
      <c r="D233" s="48">
        <v>215000</v>
      </c>
      <c r="E233" s="256">
        <f t="shared" si="95"/>
        <v>0</v>
      </c>
      <c r="F233" s="219">
        <v>15500</v>
      </c>
      <c r="G233" s="199">
        <f t="shared" si="103"/>
        <v>0</v>
      </c>
      <c r="H233" s="82"/>
      <c r="I233" s="82"/>
      <c r="J233" s="82"/>
      <c r="K233" s="217">
        <v>66500</v>
      </c>
      <c r="L233" s="199">
        <f>SUM(M233:O233)</f>
        <v>0</v>
      </c>
      <c r="M233" s="105"/>
      <c r="N233" s="105"/>
      <c r="O233" s="105"/>
      <c r="P233" s="217">
        <v>66500</v>
      </c>
      <c r="Q233" s="199">
        <f>SUM(R233:T233)</f>
        <v>0</v>
      </c>
      <c r="R233" s="82"/>
      <c r="S233" s="82"/>
      <c r="T233" s="82"/>
      <c r="U233" s="225">
        <v>66500</v>
      </c>
      <c r="V233" s="199">
        <f>SUM(W233:Y233)</f>
        <v>0</v>
      </c>
      <c r="W233" s="82"/>
      <c r="X233" s="82"/>
      <c r="Y233" s="82"/>
      <c r="Z233" s="190"/>
      <c r="AA233" s="27"/>
      <c r="AB233" s="314" t="s">
        <v>344</v>
      </c>
    </row>
    <row r="234" spans="1:28" ht="34.5">
      <c r="A234" s="168"/>
      <c r="B234" s="166" t="s">
        <v>233</v>
      </c>
      <c r="C234" s="167" t="s">
        <v>162</v>
      </c>
      <c r="D234" s="112">
        <v>5</v>
      </c>
      <c r="E234" s="256">
        <f t="shared" si="95"/>
        <v>0</v>
      </c>
      <c r="F234" s="240">
        <v>0</v>
      </c>
      <c r="G234" s="199">
        <f t="shared" si="103"/>
        <v>0</v>
      </c>
      <c r="H234" s="146"/>
      <c r="I234" s="146"/>
      <c r="J234" s="146"/>
      <c r="K234" s="213">
        <v>2</v>
      </c>
      <c r="L234" s="199">
        <f>SUM(M234:O234)</f>
        <v>0</v>
      </c>
      <c r="M234" s="87"/>
      <c r="N234" s="87"/>
      <c r="O234" s="87"/>
      <c r="P234" s="213">
        <v>2</v>
      </c>
      <c r="Q234" s="199">
        <f>SUM(R234:T234)</f>
        <v>0</v>
      </c>
      <c r="R234" s="146"/>
      <c r="S234" s="146"/>
      <c r="T234" s="146"/>
      <c r="U234" s="221">
        <v>1</v>
      </c>
      <c r="V234" s="199">
        <f>SUM(W234:Y234)</f>
        <v>0</v>
      </c>
      <c r="W234" s="146"/>
      <c r="X234" s="146"/>
      <c r="Y234" s="146"/>
      <c r="Z234" s="190"/>
      <c r="AA234" s="27"/>
      <c r="AB234" s="314" t="s">
        <v>344</v>
      </c>
    </row>
    <row r="235" spans="1:28" ht="34.5">
      <c r="A235" s="168"/>
      <c r="B235" s="166" t="s">
        <v>234</v>
      </c>
      <c r="C235" s="167" t="s">
        <v>162</v>
      </c>
      <c r="D235" s="112">
        <v>2</v>
      </c>
      <c r="E235" s="256">
        <f t="shared" si="95"/>
        <v>0</v>
      </c>
      <c r="F235" s="240">
        <v>0</v>
      </c>
      <c r="G235" s="199">
        <f t="shared" si="103"/>
        <v>0</v>
      </c>
      <c r="H235" s="146"/>
      <c r="I235" s="146"/>
      <c r="J235" s="146"/>
      <c r="K235" s="213">
        <v>1</v>
      </c>
      <c r="L235" s="199">
        <f>SUM(M235:O235)</f>
        <v>0</v>
      </c>
      <c r="M235" s="87"/>
      <c r="N235" s="87"/>
      <c r="O235" s="87"/>
      <c r="P235" s="213">
        <v>0</v>
      </c>
      <c r="Q235" s="199">
        <f>SUM(R235:T235)</f>
        <v>0</v>
      </c>
      <c r="R235" s="146"/>
      <c r="S235" s="146"/>
      <c r="T235" s="146"/>
      <c r="U235" s="221">
        <v>1</v>
      </c>
      <c r="V235" s="199">
        <f>SUM(W235:Y235)</f>
        <v>0</v>
      </c>
      <c r="W235" s="146"/>
      <c r="X235" s="146"/>
      <c r="Y235" s="146"/>
      <c r="Z235" s="190"/>
      <c r="AA235" s="27"/>
      <c r="AB235" s="314" t="s">
        <v>344</v>
      </c>
    </row>
    <row r="236" spans="1:28" ht="34.5">
      <c r="A236" s="174"/>
      <c r="B236" s="175" t="s">
        <v>255</v>
      </c>
      <c r="C236" s="167" t="s">
        <v>195</v>
      </c>
      <c r="D236" s="112">
        <f>SUM(D237:D239)</f>
        <v>323</v>
      </c>
      <c r="E236" s="256">
        <f t="shared" si="95"/>
        <v>0</v>
      </c>
      <c r="F236" s="247">
        <f aca="true" t="shared" si="104" ref="F236:L236">SUM(F237:F239)</f>
        <v>34</v>
      </c>
      <c r="G236" s="247">
        <f t="shared" si="104"/>
        <v>0</v>
      </c>
      <c r="H236" s="272">
        <f t="shared" si="104"/>
        <v>0</v>
      </c>
      <c r="I236" s="272">
        <f t="shared" si="104"/>
        <v>0</v>
      </c>
      <c r="J236" s="272">
        <f t="shared" si="104"/>
        <v>0</v>
      </c>
      <c r="K236" s="247">
        <f t="shared" si="104"/>
        <v>97</v>
      </c>
      <c r="L236" s="247">
        <f t="shared" si="104"/>
        <v>0</v>
      </c>
      <c r="M236" s="272">
        <f aca="true" t="shared" si="105" ref="M236:Y236">SUM(M237:M239)</f>
        <v>0</v>
      </c>
      <c r="N236" s="272">
        <f t="shared" si="105"/>
        <v>0</v>
      </c>
      <c r="O236" s="272">
        <f t="shared" si="105"/>
        <v>0</v>
      </c>
      <c r="P236" s="247">
        <f t="shared" si="105"/>
        <v>96</v>
      </c>
      <c r="Q236" s="247">
        <f t="shared" si="105"/>
        <v>0</v>
      </c>
      <c r="R236" s="272">
        <f t="shared" si="105"/>
        <v>0</v>
      </c>
      <c r="S236" s="272">
        <f t="shared" si="105"/>
        <v>0</v>
      </c>
      <c r="T236" s="272">
        <f t="shared" si="105"/>
        <v>0</v>
      </c>
      <c r="U236" s="251">
        <f t="shared" si="105"/>
        <v>96</v>
      </c>
      <c r="V236" s="247">
        <f t="shared" si="105"/>
        <v>0</v>
      </c>
      <c r="W236" s="272">
        <f t="shared" si="105"/>
        <v>0</v>
      </c>
      <c r="X236" s="272">
        <f t="shared" si="105"/>
        <v>0</v>
      </c>
      <c r="Y236" s="272">
        <f t="shared" si="105"/>
        <v>0</v>
      </c>
      <c r="Z236" s="190"/>
      <c r="AA236" s="27" t="s">
        <v>326</v>
      </c>
      <c r="AB236" s="314"/>
    </row>
    <row r="237" spans="1:28" ht="22.5" customHeight="1">
      <c r="A237" s="168"/>
      <c r="B237" s="166" t="s">
        <v>153</v>
      </c>
      <c r="C237" s="167" t="s">
        <v>196</v>
      </c>
      <c r="D237" s="112">
        <v>1</v>
      </c>
      <c r="E237" s="256">
        <f t="shared" si="95"/>
        <v>0</v>
      </c>
      <c r="F237" s="240">
        <v>0</v>
      </c>
      <c r="G237" s="199">
        <f aca="true" t="shared" si="106" ref="G237:G246">SUM(H237:J237)</f>
        <v>0</v>
      </c>
      <c r="H237" s="146"/>
      <c r="I237" s="146"/>
      <c r="J237" s="146"/>
      <c r="K237" s="213">
        <v>1</v>
      </c>
      <c r="L237" s="199">
        <f>SUM(M237:O237)</f>
        <v>0</v>
      </c>
      <c r="M237" s="87"/>
      <c r="N237" s="87"/>
      <c r="O237" s="87"/>
      <c r="P237" s="213">
        <v>0</v>
      </c>
      <c r="Q237" s="199">
        <f>SUM(R237:T237)</f>
        <v>0</v>
      </c>
      <c r="R237" s="146"/>
      <c r="S237" s="146"/>
      <c r="T237" s="146"/>
      <c r="U237" s="221">
        <v>0</v>
      </c>
      <c r="V237" s="199">
        <f>SUM(W237:Y237)</f>
        <v>0</v>
      </c>
      <c r="W237" s="146"/>
      <c r="X237" s="146"/>
      <c r="Y237" s="146"/>
      <c r="Z237" s="190"/>
      <c r="AA237" s="27"/>
      <c r="AB237" s="314" t="s">
        <v>344</v>
      </c>
    </row>
    <row r="238" spans="1:28" ht="34.5">
      <c r="A238" s="168"/>
      <c r="B238" s="166" t="s">
        <v>154</v>
      </c>
      <c r="C238" s="167" t="s">
        <v>162</v>
      </c>
      <c r="D238" s="112">
        <v>22</v>
      </c>
      <c r="E238" s="256">
        <f t="shared" si="95"/>
        <v>0</v>
      </c>
      <c r="F238" s="240">
        <v>4</v>
      </c>
      <c r="G238" s="199">
        <f t="shared" si="106"/>
        <v>0</v>
      </c>
      <c r="H238" s="146"/>
      <c r="I238" s="146"/>
      <c r="J238" s="146"/>
      <c r="K238" s="213">
        <v>6</v>
      </c>
      <c r="L238" s="199">
        <f>SUM(M238:O238)</f>
        <v>0</v>
      </c>
      <c r="M238" s="87"/>
      <c r="N238" s="87"/>
      <c r="O238" s="87"/>
      <c r="P238" s="213">
        <v>6</v>
      </c>
      <c r="Q238" s="199">
        <f>SUM(R238:T238)</f>
        <v>0</v>
      </c>
      <c r="R238" s="146"/>
      <c r="S238" s="146"/>
      <c r="T238" s="146"/>
      <c r="U238" s="221">
        <v>6</v>
      </c>
      <c r="V238" s="199">
        <f>SUM(W238:Y238)</f>
        <v>0</v>
      </c>
      <c r="W238" s="146"/>
      <c r="X238" s="146"/>
      <c r="Y238" s="146"/>
      <c r="Z238" s="190"/>
      <c r="AA238" s="27"/>
      <c r="AB238" s="314" t="s">
        <v>344</v>
      </c>
    </row>
    <row r="239" spans="1:28" ht="34.5">
      <c r="A239" s="168"/>
      <c r="B239" s="166" t="s">
        <v>155</v>
      </c>
      <c r="C239" s="167" t="s">
        <v>162</v>
      </c>
      <c r="D239" s="112">
        <v>300</v>
      </c>
      <c r="E239" s="256">
        <f t="shared" si="95"/>
        <v>0</v>
      </c>
      <c r="F239" s="240">
        <v>30</v>
      </c>
      <c r="G239" s="199">
        <f t="shared" si="106"/>
        <v>0</v>
      </c>
      <c r="H239" s="146"/>
      <c r="I239" s="146"/>
      <c r="J239" s="146"/>
      <c r="K239" s="213">
        <v>90</v>
      </c>
      <c r="L239" s="199">
        <f>SUM(M239:O239)</f>
        <v>0</v>
      </c>
      <c r="M239" s="87"/>
      <c r="N239" s="87"/>
      <c r="O239" s="87"/>
      <c r="P239" s="213">
        <v>90</v>
      </c>
      <c r="Q239" s="199">
        <f>SUM(R239:T239)</f>
        <v>0</v>
      </c>
      <c r="R239" s="146"/>
      <c r="S239" s="146"/>
      <c r="T239" s="146"/>
      <c r="U239" s="221">
        <v>90</v>
      </c>
      <c r="V239" s="199">
        <f>SUM(W239:Y239)</f>
        <v>0</v>
      </c>
      <c r="W239" s="146"/>
      <c r="X239" s="146"/>
      <c r="Y239" s="146"/>
      <c r="Z239" s="190"/>
      <c r="AA239" s="27"/>
      <c r="AB239" s="314" t="s">
        <v>344</v>
      </c>
    </row>
    <row r="240" spans="1:28" ht="34.5">
      <c r="A240" s="174"/>
      <c r="B240" s="175" t="s">
        <v>256</v>
      </c>
      <c r="C240" s="167"/>
      <c r="D240" s="112"/>
      <c r="E240" s="257"/>
      <c r="F240" s="278"/>
      <c r="G240" s="258"/>
      <c r="H240" s="279"/>
      <c r="I240" s="279"/>
      <c r="J240" s="279"/>
      <c r="K240" s="124"/>
      <c r="L240" s="124"/>
      <c r="M240" s="124"/>
      <c r="N240" s="124"/>
      <c r="O240" s="124"/>
      <c r="P240" s="124"/>
      <c r="Q240" s="279"/>
      <c r="R240" s="279"/>
      <c r="S240" s="279"/>
      <c r="T240" s="279"/>
      <c r="U240" s="259"/>
      <c r="V240" s="278"/>
      <c r="W240" s="146"/>
      <c r="X240" s="146"/>
      <c r="Y240" s="146"/>
      <c r="Z240" s="190"/>
      <c r="AA240" s="27"/>
      <c r="AB240" s="314"/>
    </row>
    <row r="241" spans="1:28" ht="34.5">
      <c r="A241" s="176"/>
      <c r="B241" s="177" t="s">
        <v>156</v>
      </c>
      <c r="C241" s="178" t="s">
        <v>192</v>
      </c>
      <c r="D241" s="179">
        <v>5</v>
      </c>
      <c r="E241" s="281">
        <f t="shared" si="95"/>
        <v>0</v>
      </c>
      <c r="F241" s="248">
        <v>1</v>
      </c>
      <c r="G241" s="282">
        <f t="shared" si="106"/>
        <v>0</v>
      </c>
      <c r="H241" s="180"/>
      <c r="I241" s="180"/>
      <c r="J241" s="180"/>
      <c r="K241" s="249">
        <v>3</v>
      </c>
      <c r="L241" s="282">
        <f aca="true" t="shared" si="107" ref="L241:L246">SUM(M241:O241)</f>
        <v>0</v>
      </c>
      <c r="M241" s="181"/>
      <c r="N241" s="181"/>
      <c r="O241" s="181"/>
      <c r="P241" s="249">
        <v>1</v>
      </c>
      <c r="Q241" s="282">
        <f aca="true" t="shared" si="108" ref="Q241:Q246">SUM(R241:T241)</f>
        <v>0</v>
      </c>
      <c r="R241" s="180"/>
      <c r="S241" s="180"/>
      <c r="T241" s="180"/>
      <c r="U241" s="252">
        <v>0</v>
      </c>
      <c r="V241" s="282">
        <f aca="true" t="shared" si="109" ref="V241:V246">SUM(W241:Y241)</f>
        <v>0</v>
      </c>
      <c r="W241" s="180"/>
      <c r="X241" s="180"/>
      <c r="Y241" s="180"/>
      <c r="Z241" s="190"/>
      <c r="AA241" s="27"/>
      <c r="AB241" s="314" t="s">
        <v>344</v>
      </c>
    </row>
    <row r="242" spans="1:28" ht="34.5" customHeight="1">
      <c r="A242" s="182"/>
      <c r="B242" s="183" t="s">
        <v>157</v>
      </c>
      <c r="C242" s="163" t="s">
        <v>192</v>
      </c>
      <c r="D242" s="164">
        <v>1</v>
      </c>
      <c r="E242" s="280">
        <f t="shared" si="95"/>
        <v>0</v>
      </c>
      <c r="F242" s="250">
        <v>1</v>
      </c>
      <c r="G242" s="201">
        <f t="shared" si="106"/>
        <v>0</v>
      </c>
      <c r="H242" s="165"/>
      <c r="I242" s="165"/>
      <c r="J242" s="165"/>
      <c r="K242" s="226">
        <v>0</v>
      </c>
      <c r="L242" s="201">
        <f t="shared" si="107"/>
        <v>0</v>
      </c>
      <c r="M242" s="108"/>
      <c r="N242" s="108"/>
      <c r="O242" s="108"/>
      <c r="P242" s="226">
        <v>0</v>
      </c>
      <c r="Q242" s="201">
        <f t="shared" si="108"/>
        <v>0</v>
      </c>
      <c r="R242" s="165"/>
      <c r="S242" s="165"/>
      <c r="T242" s="165"/>
      <c r="U242" s="221">
        <v>0</v>
      </c>
      <c r="V242" s="201">
        <f t="shared" si="109"/>
        <v>0</v>
      </c>
      <c r="W242" s="88"/>
      <c r="X242" s="196"/>
      <c r="Y242" s="165"/>
      <c r="Z242" s="190"/>
      <c r="AA242" s="27"/>
      <c r="AB242" s="314" t="s">
        <v>344</v>
      </c>
    </row>
    <row r="243" spans="1:28" ht="34.5" customHeight="1">
      <c r="A243" s="168"/>
      <c r="B243" s="184" t="s">
        <v>259</v>
      </c>
      <c r="C243" s="167" t="s">
        <v>192</v>
      </c>
      <c r="D243" s="112">
        <v>1</v>
      </c>
      <c r="E243" s="256">
        <f t="shared" si="95"/>
        <v>0</v>
      </c>
      <c r="F243" s="240">
        <v>0</v>
      </c>
      <c r="G243" s="199">
        <f t="shared" si="106"/>
        <v>0</v>
      </c>
      <c r="H243" s="146"/>
      <c r="I243" s="146"/>
      <c r="J243" s="146"/>
      <c r="K243" s="213">
        <v>1</v>
      </c>
      <c r="L243" s="199">
        <f t="shared" si="107"/>
        <v>0</v>
      </c>
      <c r="M243" s="87"/>
      <c r="N243" s="87"/>
      <c r="O243" s="87"/>
      <c r="P243" s="213">
        <v>0</v>
      </c>
      <c r="Q243" s="199">
        <f t="shared" si="108"/>
        <v>0</v>
      </c>
      <c r="R243" s="146"/>
      <c r="S243" s="146"/>
      <c r="T243" s="146"/>
      <c r="U243" s="221">
        <v>0</v>
      </c>
      <c r="V243" s="199">
        <f t="shared" si="109"/>
        <v>0</v>
      </c>
      <c r="W243" s="146"/>
      <c r="X243" s="146"/>
      <c r="Y243" s="146"/>
      <c r="Z243" s="190"/>
      <c r="AA243" s="27"/>
      <c r="AB243" s="314" t="s">
        <v>344</v>
      </c>
    </row>
    <row r="244" spans="1:28" ht="34.5" customHeight="1">
      <c r="A244" s="169"/>
      <c r="B244" s="184" t="s">
        <v>158</v>
      </c>
      <c r="C244" s="167" t="s">
        <v>192</v>
      </c>
      <c r="D244" s="112">
        <v>1</v>
      </c>
      <c r="E244" s="256">
        <f t="shared" si="95"/>
        <v>0</v>
      </c>
      <c r="F244" s="240">
        <v>0</v>
      </c>
      <c r="G244" s="199">
        <f t="shared" si="106"/>
        <v>0</v>
      </c>
      <c r="H244" s="146"/>
      <c r="I244" s="146"/>
      <c r="J244" s="146"/>
      <c r="K244" s="213">
        <v>1</v>
      </c>
      <c r="L244" s="199">
        <f t="shared" si="107"/>
        <v>0</v>
      </c>
      <c r="M244" s="87"/>
      <c r="N244" s="87"/>
      <c r="O244" s="87"/>
      <c r="P244" s="213">
        <v>0</v>
      </c>
      <c r="Q244" s="199">
        <f t="shared" si="108"/>
        <v>0</v>
      </c>
      <c r="R244" s="146"/>
      <c r="S244" s="146"/>
      <c r="T244" s="146"/>
      <c r="U244" s="221">
        <v>0</v>
      </c>
      <c r="V244" s="199">
        <f t="shared" si="109"/>
        <v>0</v>
      </c>
      <c r="W244" s="146"/>
      <c r="X244" s="146"/>
      <c r="Y244" s="146"/>
      <c r="Z244" s="190"/>
      <c r="AA244" s="27"/>
      <c r="AB244" s="314" t="s">
        <v>344</v>
      </c>
    </row>
    <row r="245" spans="1:28" ht="51.75">
      <c r="A245" s="185"/>
      <c r="B245" s="183" t="s">
        <v>235</v>
      </c>
      <c r="C245" s="163" t="s">
        <v>192</v>
      </c>
      <c r="D245" s="164">
        <v>1</v>
      </c>
      <c r="E245" s="256">
        <f t="shared" si="95"/>
        <v>0</v>
      </c>
      <c r="F245" s="250">
        <v>0</v>
      </c>
      <c r="G245" s="199">
        <f t="shared" si="106"/>
        <v>0</v>
      </c>
      <c r="H245" s="165"/>
      <c r="I245" s="165"/>
      <c r="J245" s="165"/>
      <c r="K245" s="226">
        <v>0</v>
      </c>
      <c r="L245" s="199">
        <f t="shared" si="107"/>
        <v>0</v>
      </c>
      <c r="M245" s="108"/>
      <c r="N245" s="108"/>
      <c r="O245" s="108"/>
      <c r="P245" s="226">
        <v>1</v>
      </c>
      <c r="Q245" s="199">
        <f t="shared" si="108"/>
        <v>0</v>
      </c>
      <c r="R245" s="165"/>
      <c r="S245" s="165"/>
      <c r="T245" s="165"/>
      <c r="U245" s="221">
        <v>0</v>
      </c>
      <c r="V245" s="199">
        <f t="shared" si="109"/>
        <v>0</v>
      </c>
      <c r="W245" s="165"/>
      <c r="X245" s="165"/>
      <c r="Y245" s="165"/>
      <c r="Z245" s="190"/>
      <c r="AA245" s="27"/>
      <c r="AB245" s="314" t="s">
        <v>344</v>
      </c>
    </row>
    <row r="246" spans="1:28" ht="35.25" customHeight="1" thickBot="1">
      <c r="A246" s="186"/>
      <c r="B246" s="187" t="s">
        <v>159</v>
      </c>
      <c r="C246" s="63" t="s">
        <v>192</v>
      </c>
      <c r="D246" s="64">
        <v>1</v>
      </c>
      <c r="E246" s="204">
        <v>0</v>
      </c>
      <c r="F246" s="204">
        <v>0</v>
      </c>
      <c r="G246" s="242">
        <f t="shared" si="106"/>
        <v>0</v>
      </c>
      <c r="H246" s="64"/>
      <c r="I246" s="64"/>
      <c r="J246" s="64"/>
      <c r="K246" s="204">
        <v>1</v>
      </c>
      <c r="L246" s="242">
        <f t="shared" si="107"/>
        <v>0</v>
      </c>
      <c r="M246" s="64"/>
      <c r="N246" s="64"/>
      <c r="O246" s="64"/>
      <c r="P246" s="204">
        <v>0</v>
      </c>
      <c r="Q246" s="293">
        <f t="shared" si="108"/>
        <v>0</v>
      </c>
      <c r="R246" s="64"/>
      <c r="S246" s="64"/>
      <c r="T246" s="64"/>
      <c r="U246" s="204">
        <v>0</v>
      </c>
      <c r="V246" s="242">
        <f t="shared" si="109"/>
        <v>0</v>
      </c>
      <c r="W246" s="64"/>
      <c r="X246" s="64"/>
      <c r="Y246" s="64"/>
      <c r="Z246" s="190"/>
      <c r="AA246" s="27"/>
      <c r="AB246" s="314" t="s">
        <v>344</v>
      </c>
    </row>
    <row r="247" spans="2:22" ht="19.5" thickTop="1">
      <c r="B247" s="18" t="s">
        <v>267</v>
      </c>
      <c r="G247" s="292"/>
      <c r="L247" s="292"/>
      <c r="V247" s="292"/>
    </row>
    <row r="248" ht="33.75">
      <c r="B248" s="19" t="s">
        <v>276</v>
      </c>
    </row>
  </sheetData>
  <sheetProtection/>
  <mergeCells count="8">
    <mergeCell ref="B6:Y6"/>
    <mergeCell ref="B46:Y46"/>
    <mergeCell ref="B204:Y204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2012-01-23T02:35:56Z</cp:lastPrinted>
  <dcterms:created xsi:type="dcterms:W3CDTF">2010-01-14T09:58:19Z</dcterms:created>
  <dcterms:modified xsi:type="dcterms:W3CDTF">2012-10-02T02:56:07Z</dcterms:modified>
  <cp:category/>
  <cp:version/>
  <cp:contentType/>
  <cp:contentStatus/>
</cp:coreProperties>
</file>